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190" documentId="120_S{2AC9BD13-BADA-5192-A53E-5A8FF88502F6}" xr6:coauthVersionLast="47" xr6:coauthVersionMax="47" xr10:uidLastSave="{1D19F350-4BD4-4146-9501-2C101296562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5" i="5"/>
  <c r="G5" i="5"/>
  <c r="I5" i="5"/>
  <c r="J5" i="5"/>
  <c r="L5"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6" i="5"/>
  <c r="B3" i="4"/>
  <c r="I3" i="4"/>
  <c r="J3" i="4"/>
  <c r="L3"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<sst xmlns="http://schemas.openxmlformats.org/spreadsheetml/2006/main" count="180314" uniqueCount="39140">
  <si>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</si>
  <si>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</si>
  <si>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</si>
  <si>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</si>
  <si>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</si>
  <si>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</si>
  <si>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</si>
  <si>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</si>
  <si>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</si>
  <si>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</si>
  <si>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</si>
  <si>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</si>
  <si>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</si>
  <si>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</si>
  <si>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</si>
  <si>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</si>
  <si>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</si>
  <si>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</si>
  <si>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</si>
  <si>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</si>
  <si>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</si>
  <si>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</si>
  <si>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</si>
  <si>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</si>
  <si>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</si>
  <si>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</si>
  <si>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</si>
  <si>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</si>
  <si>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</si>
  <si>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</si>
  <si>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</si>
  <si>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</si>
  <si>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</si>
  <si>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</si>
  <si>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</si>
  <si>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</si>
  <si>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</si>
  <si>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</si>
  <si>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</si>
  <si>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</si>
  <si>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</si>
  <si>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</si>
  <si>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</si>
  <si>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</si>
  <si>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</si>
  <si>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</si>
  <si>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</si>
  <si>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</si>
  <si>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</si>
  <si>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</si>
  <si>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</si>
  <si>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</si>
  <si>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</si>
  <si>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</si>
  <si>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</si>
  <si>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</si>
  <si>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</si>
  <si>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</si>
  <si>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</si>
  <si>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</si>
  <si>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</si>
  <si>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</si>
  <si>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</si>
  <si>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</si>
  <si>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</si>
  <si>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</si>
  <si>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</si>
  <si>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</si>
  <si>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</si>
  <si>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</si>
  <si>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</si>
  <si>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</si>
  <si>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</si>
  <si>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</si>
  <si>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</si>
  <si>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</si>
  <si>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</si>
  <si>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</si>
  <si>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</si>
  <si>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</si>
  <si>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</si>
  <si>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</si>
  <si>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</si>
  <si>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</si>
  <si>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</si>
  <si>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</si>
  <si>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</si>
  <si>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</si>
  <si>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</si>
  <si>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</si>
  <si>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</si>
  <si>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</si>
  <si>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</si>
  <si>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</si>
  <si>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</si>
  <si>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</si>
  <si>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</si>
  <si>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</si>
  <si>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</si>
  <si>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</si>
  <si>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</si>
  <si>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</si>
  <si>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</si>
  <si>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</si>
  <si>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</si>
  <si>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</si>
  <si>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</si>
  <si>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</si>
  <si>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</si>
  <si>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</si>
  <si>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</si>
  <si>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</si>
  <si>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</si>
  <si>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</si>
  <si>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</si>
  <si>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</si>
  <si>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</si>
  <si>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</si>
  <si>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</si>
  <si>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</si>
  <si>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</si>
  <si>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</si>
  <si>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</si>
  <si>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</si>
  <si>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</si>
  <si>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</si>
  <si>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</si>
  <si>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</si>
  <si>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</si>
  <si>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</si>
  <si>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</si>
  <si>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</si>
  <si>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</si>
  <si>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</si>
  <si>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</si>
  <si>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</si>
  <si>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</si>
  <si>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</si>
  <si>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</si>
  <si>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</si>
  <si>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</si>
  <si>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</si>
  <si>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</si>
  <si>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</si>
  <si>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</si>
  <si>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</si>
  <si>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</si>
  <si>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</si>
  <si>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</si>
  <si>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</si>
  <si>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</si>
  <si>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</si>
  <si>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</si>
  <si>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</si>
  <si>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</si>
  <si>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</si>
  <si>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</si>
  <si>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</si>
  <si>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</si>
  <si>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</si>
  <si>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</si>
  <si>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</si>
  <si>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</si>
  <si>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</si>
  <si>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</si>
  <si>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</si>
  <si>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</si>
  <si>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</si>
  <si>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</si>
  <si>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</si>
  <si>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</si>
  <si>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</si>
  <si>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</si>
  <si>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</si>
  <si>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</si>
  <si>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</si>
  <si>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</si>
  <si>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</si>
  <si>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</si>
  <si>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</si>
  <si>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</si>
  <si>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</si>
  <si>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</si>
  <si>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</si>
  <si>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</si>
  <si>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</si>
  <si>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</si>
  <si>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</si>
  <si>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</si>
  <si>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</si>
  <si>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</si>
  <si>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</si>
  <si>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</si>
  <si>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</si>
  <si>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</si>
  <si>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</si>
  <si>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</si>
  <si>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</si>
  <si>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</si>
  <si>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</si>
  <si>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</si>
  <si>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</si>
  <si>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</si>
  <si>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</si>
  <si>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</si>
  <si>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</si>
  <si>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</si>
  <si>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</si>
  <si>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</si>
  <si>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</si>
  <si>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</si>
  <si>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</si>
  <si>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</si>
  <si>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</si>
  <si>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</si>
  <si>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</si>
  <si>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</si>
  <si>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</si>
  <si>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</si>
  <si>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</si>
  <si>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</si>
  <si>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</si>
  <si>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</si>
  <si>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</si>
  <si>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</si>
  <si>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</si>
  <si>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</si>
  <si>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</si>
  <si>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</si>
  <si>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</si>
  <si>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</si>
  <si>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</si>
  <si>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</si>
  <si>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</si>
  <si>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</si>
  <si>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</si>
  <si>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</si>
  <si>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</si>
  <si>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</si>
  <si>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</si>
  <si>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</si>
  <si>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</si>
  <si>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</si>
  <si>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</si>
  <si>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</si>
  <si>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</si>
  <si>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</si>
  <si>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</si>
  <si>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</si>
  <si>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</si>
  <si>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</si>
  <si>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</si>
  <si>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</si>
  <si>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</si>
  <si>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</si>
  <si>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</si>
  <si>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</si>
  <si>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</si>
  <si>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</si>
  <si>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</si>
  <si>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</si>
  <si>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</si>
  <si>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</si>
  <si>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</si>
  <si>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</si>
  <si>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</si>
  <si>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</si>
  <si>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</si>
  <si>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</si>
  <si>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</si>
  <si>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</si>
  <si>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</si>
  <si>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</si>
  <si>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</si>
  <si>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</si>
  <si>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</si>
  <si>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</si>
  <si>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</si>
  <si>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</si>
  <si>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</si>
  <si>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</si>
  <si>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</si>
  <si>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</si>
  <si>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</si>
  <si>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</si>
  <si>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</si>
  <si>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</si>
  <si>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</si>
  <si>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</si>
  <si>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</si>
  <si>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</si>
  <si>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</si>
  <si>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</si>
  <si>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</si>
  <si>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</si>
  <si>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</si>
  <si>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</si>
  <si>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</si>
  <si>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</si>
  <si>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</si>
  <si>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</si>
  <si>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</si>
  <si>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</si>
  <si>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</si>
  <si>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</si>
  <si>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</si>
  <si>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</si>
  <si>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</si>
  <si>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</si>
  <si>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</si>
  <si>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</si>
  <si>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</si>
  <si>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</si>
  <si>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</si>
  <si>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</si>
  <si>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</si>
  <si>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</si>
  <si>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</si>
  <si>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</si>
  <si>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</si>
  <si>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</si>
  <si>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</si>
  <si>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</si>
  <si>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</si>
  <si>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</si>
  <si>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</si>
  <si>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</si>
  <si>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</si>
  <si>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</si>
  <si>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</si>
  <si>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</si>
  <si>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</si>
  <si>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</si>
  <si>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</si>
  <si>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</si>
  <si>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</si>
  <si>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</si>
  <si>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</si>
  <si>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</si>
  <si>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</si>
  <si>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</si>
  <si>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</si>
  <si>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</si>
  <si>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</si>
  <si>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</si>
  <si>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</si>
  <si>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</si>
  <si>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</si>
  <si>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</si>
  <si>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</si>
  <si>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</si>
  <si>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</si>
  <si>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</si>
  <si>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</si>
  <si>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</si>
  <si>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</si>
  <si>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</si>
  <si>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</si>
  <si>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</si>
  <si>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</si>
  <si>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</si>
  <si>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</si>
  <si>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</si>
  <si>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</si>
  <si>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</si>
  <si>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</si>
  <si>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</si>
  <si>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</si>
  <si>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</si>
  <si>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</si>
  <si>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</si>
  <si>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</si>
  <si>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</si>
  <si>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</si>
  <si>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</si>
  <si>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</si>
  <si>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</si>
  <si>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</si>
  <si>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</si>
  <si>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</si>
  <si>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</si>
  <si>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</si>
  <si>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</si>
  <si>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</si>
  <si>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</si>
  <si>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</si>
  <si>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</si>
  <si>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</si>
  <si>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</si>
  <si>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</si>
  <si>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</si>
  <si>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</si>
  <si>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</si>
  <si>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</si>
  <si>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</si>
  <si>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</si>
  <si>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</si>
  <si>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</si>
  <si>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</si>
  <si>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</si>
  <si>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</si>
  <si>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</si>
  <si>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</si>
  <si>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</si>
  <si>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</si>
  <si>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</si>
  <si>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</si>
  <si>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</si>
  <si>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</si>
  <si>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</si>
  <si>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</si>
  <si>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</si>
  <si>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</si>
  <si>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</si>
  <si>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</si>
  <si>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</si>
  <si>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</si>
  <si>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</si>
  <si>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</si>
  <si>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</si>
  <si>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</si>
  <si>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</si>
  <si>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</si>
  <si>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</si>
  <si>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</si>
  <si>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</si>
  <si>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</si>
  <si>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</si>
  <si>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</si>
  <si>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</si>
  <si>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</si>
  <si>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</si>
  <si>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</si>
  <si>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</si>
  <si>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</si>
  <si>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</si>
  <si>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</si>
  <si>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</si>
  <si>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</si>
  <si>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</si>
  <si>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</si>
  <si>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</si>
  <si>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</si>
  <si>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</si>
  <si>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</si>
  <si>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</si>
  <si>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</si>
  <si>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</si>
  <si>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</si>
  <si>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</si>
  <si>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</si>
  <si>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</si>
  <si>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</si>
  <si>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</si>
  <si>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</si>
  <si>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</si>
  <si>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</si>
  <si>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</si>
  <si>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</si>
  <si>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</si>
  <si>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</si>
  <si>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</si>
  <si>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</si>
  <si>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</si>
  <si>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</si>
  <si>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</si>
  <si>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</si>
  <si>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</si>
  <si>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</si>
  <si>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</si>
  <si>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</si>
  <si>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</si>
  <si>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</si>
  <si>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</si>
  <si>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</si>
  <si>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</si>
  <si>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</si>
  <si>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</si>
  <si>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</si>
  <si>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</si>
  <si>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</si>
  <si>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</si>
  <si>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</si>
  <si>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</si>
  <si>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</si>
  <si>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</si>
  <si>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</si>
  <si>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</si>
  <si>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</si>
  <si>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</si>
  <si>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</si>
  <si>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</si>
  <si>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</si>
  <si>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</si>
  <si>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</si>
  <si>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</si>
  <si>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</si>
  <si>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</si>
  <si>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</si>
  <si>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</si>
  <si>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</si>
  <si>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</si>
  <si>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</si>
  <si>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</si>
  <si>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</si>
  <si>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</si>
  <si>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</si>
  <si>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</si>
  <si>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</si>
  <si>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</si>
  <si>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</si>
  <si>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</si>
  <si>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</si>
  <si>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</si>
  <si>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</si>
  <si>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</si>
  <si>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</si>
  <si>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</si>
  <si>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</si>
  <si>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</si>
  <si>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</si>
  <si>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</si>
  <si>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</si>
  <si>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</si>
  <si>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</si>
  <si>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</si>
  <si>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</si>
  <si>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</si>
  <si>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</si>
  <si>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</si>
  <si>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</si>
  <si>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</si>
  <si>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</si>
  <si>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</si>
  <si>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</si>
  <si>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</si>
  <si>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</si>
  <si>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</si>
  <si>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</si>
  <si>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</si>
  <si>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</si>
  <si>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</si>
  <si>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</si>
  <si>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</si>
  <si>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</si>
  <si>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</si>
  <si>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</si>
  <si>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</si>
  <si>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</si>
  <si>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</si>
  <si>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</si>
  <si>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</si>
  <si>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</si>
  <si>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</si>
  <si>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</si>
  <si>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</si>
  <si>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</si>
  <si>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</si>
  <si>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</si>
  <si>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</si>
  <si>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</si>
  <si>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</si>
  <si>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</si>
  <si>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</si>
  <si>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</si>
  <si>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</si>
  <si>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</si>
  <si>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</si>
  <si>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</si>
  <si>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</si>
  <si>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</si>
  <si>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</si>
  <si>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</si>
  <si>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</si>
  <si>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</si>
  <si>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</si>
  <si>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</si>
  <si>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</si>
  <si>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</si>
  <si>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</si>
  <si>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</si>
  <si>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</si>
  <si>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</si>
  <si>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</si>
  <si>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</si>
  <si>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</si>
  <si>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</si>
  <si>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</si>
  <si>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</si>
  <si>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</si>
  <si>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</si>
  <si>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</si>
  <si>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</si>
  <si>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</si>
  <si>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</si>
  <si>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</si>
  <si>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</si>
  <si>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</si>
  <si>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</si>
  <si>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</si>
  <si>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</si>
  <si>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</si>
  <si>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</si>
  <si>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</si>
  <si>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</si>
  <si>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</si>
  <si>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</si>
  <si>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</si>
  <si>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</si>
  <si>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</si>
  <si>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</si>
  <si>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</si>
  <si>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</si>
  <si>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</si>
  <si>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</si>
  <si>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</si>
  <si>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</si>
  <si>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</si>
  <si>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</si>
  <si>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</si>
  <si>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</si>
  <si>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</si>
  <si>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</si>
  <si>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</si>
  <si>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</si>
  <si>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</si>
  <si>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</si>
  <si>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</si>
  <si>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</si>
  <si>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</si>
  <si>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</si>
  <si>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</si>
  <si>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</si>
  <si>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</si>
  <si>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</si>
  <si>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</si>
  <si>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</si>
  <si>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</si>
  <si>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</si>
  <si>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</si>
  <si>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</si>
  <si>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</si>
  <si>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</si>
  <si>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</si>
  <si>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</si>
  <si>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</si>
  <si>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</si>
  <si>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</si>
  <si>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</si>
  <si>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</si>
  <si>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</si>
  <si>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</si>
  <si>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</si>
  <si>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</si>
  <si>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</si>
  <si>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</si>
  <si>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</si>
  <si>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</si>
  <si>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</si>
  <si>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</si>
  <si>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</si>
  <si>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</si>
  <si>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</si>
  <si>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</si>
  <si>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</si>
  <si>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</si>
  <si>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</si>
  <si>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</si>
  <si>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</si>
  <si>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</si>
  <si>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</si>
  <si>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</si>
  <si>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</si>
  <si>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</si>
  <si>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</si>
  <si>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</si>
  <si>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</si>
  <si>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</si>
  <si>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</si>
  <si>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</si>
  <si>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</si>
  <si>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</si>
  <si>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</si>
  <si>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</si>
  <si>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</si>
  <si>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</si>
  <si>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</si>
  <si>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</si>
  <si>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</si>
  <si>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</si>
  <si>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</si>
  <si>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</si>
  <si>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</si>
  <si>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</si>
  <si>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</si>
  <si>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</si>
  <si>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</si>
  <si>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</si>
  <si>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</si>
  <si>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</si>
  <si>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</si>
  <si>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</si>
  <si>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</si>
  <si>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</si>
  <si>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</si>
  <si>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</si>
  <si>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</si>
  <si>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</si>
  <si>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</si>
  <si>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</si>
  <si>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</si>
  <si>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</si>
  <si>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</si>
  <si>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</si>
  <si>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</si>
  <si>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</si>
  <si>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</si>
  <si>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</si>
  <si>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</si>
  <si>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</si>
  <si>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</si>
  <si>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</si>
  <si>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</si>
  <si>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</si>
  <si>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</si>
  <si>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</si>
  <si>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</si>
  <si>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</si>
  <si>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</si>
  <si>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</si>
  <si>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</si>
  <si>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</si>
  <si>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</si>
  <si>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</si>
  <si>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</si>
  <si>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</si>
  <si>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</si>
  <si>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</si>
  <si>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</si>
  <si>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</si>
  <si>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</si>
  <si>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</si>
  <si>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</si>
  <si>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</si>
  <si>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</si>
  <si>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</si>
  <si>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</si>
  <si>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</si>
  <si>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</si>
  <si>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</si>
  <si>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</si>
  <si>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</si>
  <si>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</si>
  <si>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</si>
  <si>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</si>
  <si>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</si>
  <si>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</si>
  <si>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</si>
  <si>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</si>
  <si>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</si>
  <si>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</si>
  <si>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</si>
  <si>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</si>
  <si>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</si>
  <si>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</si>
  <si>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</si>
  <si>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</si>
  <si>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</si>
  <si>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</si>
  <si>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</si>
  <si>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</si>
  <si>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</si>
  <si>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</si>
  <si>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</si>
  <si>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</si>
  <si>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</si>
  <si>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</si>
  <si>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</si>
  <si>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</si>
  <si>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</si>
  <si>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</si>
  <si>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</si>
  <si>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</si>
  <si>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</si>
  <si>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</si>
  <si>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</si>
  <si>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</si>
  <si>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</si>
  <si>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</si>
  <si>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</si>
  <si>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</si>
  <si>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</si>
  <si>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</si>
  <si>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</si>
  <si>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</si>
  <si>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</si>
  <si>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</si>
  <si>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</si>
  <si>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</si>
  <si>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</si>
  <si>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</si>
  <si>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</si>
  <si>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</si>
  <si>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</si>
  <si>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</si>
  <si>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</si>
  <si>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</si>
  <si>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</si>
  <si>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</si>
  <si>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</si>
  <si>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</si>
  <si>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</si>
  <si>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</si>
  <si>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</si>
  <si>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</si>
  <si>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</si>
  <si>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</si>
  <si>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</si>
  <si>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</si>
  <si>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</si>
  <si>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</si>
  <si>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</si>
  <si>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</si>
  <si>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</si>
  <si>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</si>
  <si>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</si>
  <si>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</si>
  <si>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</si>
  <si>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</si>
  <si>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</si>
  <si>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</si>
  <si>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</si>
  <si>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</si>
  <si>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</si>
  <si>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</si>
  <si>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</si>
  <si>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</si>
  <si>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</si>
  <si>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</si>
  <si>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</si>
  <si>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</si>
  <si>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</si>
  <si>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</si>
  <si>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</si>
  <si>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</si>
  <si>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</si>
  <si>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</si>
  <si>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</si>
  <si>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</si>
  <si>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</si>
  <si>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</si>
  <si>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</si>
  <si>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</si>
  <si>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</si>
  <si>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</si>
  <si>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</si>
  <si>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</si>
  <si>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</si>
  <si>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</si>
  <si>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</si>
  <si>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</si>
  <si>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</si>
  <si>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</si>
  <si>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</si>
  <si>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</si>
  <si>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</si>
  <si>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</si>
  <si>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</si>
  <si>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</si>
  <si>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</si>
  <si>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</si>
  <si>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</si>
  <si>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</si>
  <si>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</si>
  <si>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</si>
  <si>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</si>
  <si>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</si>
  <si>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</si>
  <si>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</si>
  <si>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</si>
  <si>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</si>
  <si>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</si>
  <si>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</si>
  <si>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</si>
  <si>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</si>
  <si>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</si>
  <si>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</si>
  <si>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</si>
  <si>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</si>
  <si>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</si>
  <si>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</si>
  <si>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</si>
  <si>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</si>
  <si>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</si>
  <si>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</si>
  <si>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</si>
  <si>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</si>
  <si>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</si>
  <si>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</si>
  <si>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</si>
  <si>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</si>
  <si>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</si>
  <si>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</si>
  <si>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</si>
  <si>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</si>
  <si>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</si>
  <si>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</si>
  <si>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</si>
  <si>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</si>
  <si>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</si>
  <si>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</si>
  <si>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</si>
  <si>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</si>
  <si>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</si>
  <si>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</si>
  <si>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</si>
  <si>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</si>
  <si>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</si>
  <si>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</si>
  <si>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</si>
  <si>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</si>
  <si>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</si>
  <si>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</si>
  <si>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</si>
  <si>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</si>
  <si>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</si>
  <si>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</si>
  <si>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</si>
  <si>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</si>
  <si>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</si>
  <si>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</si>
  <si>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</si>
  <si>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</si>
  <si>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</si>
  <si>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</si>
  <si>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</si>
  <si>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</si>
  <si>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</si>
  <si>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</si>
  <si>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</si>
  <si>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</si>
  <si>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</si>
  <si>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</si>
  <si>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</si>
  <si>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</si>
  <si>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</si>
  <si>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</si>
  <si>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</si>
  <si>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</si>
  <si>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</si>
  <si>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</si>
  <si>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</si>
  <si>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</si>
  <si>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</si>
  <si>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</si>
  <si>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</si>
  <si>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</si>
  <si>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</si>
  <si>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</si>
  <si>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</si>
  <si>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</si>
  <si>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</si>
  <si>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</si>
  <si>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</si>
  <si>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</si>
  <si>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</si>
  <si>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</si>
  <si>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</si>
  <si>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</si>
  <si>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</si>
  <si>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</si>
  <si>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</si>
  <si>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</si>
  <si>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</si>
  <si>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</si>
  <si>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</si>
  <si>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</si>
  <si>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</si>
  <si>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</si>
  <si>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</si>
  <si>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</si>
  <si>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</si>
  <si>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</si>
  <si>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</si>
  <si>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</si>
  <si>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</si>
  <si>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</si>
  <si>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</si>
  <si>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</si>
  <si>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</si>
  <si>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</si>
  <si>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</si>
  <si>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</si>
  <si>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</si>
  <si>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</si>
  <si>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</si>
  <si>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</si>
  <si>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</si>
  <si>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</si>
  <si>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</si>
  <si>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</si>
  <si>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</si>
  <si>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</si>
  <si>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</si>
  <si>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</si>
  <si>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</si>
  <si>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</si>
  <si>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</si>
  <si>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</si>
  <si>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</si>
  <si>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</si>
  <si>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</si>
  <si>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</si>
  <si>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</si>
  <si>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</si>
  <si>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</si>
  <si>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</si>
  <si>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</si>
  <si>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</si>
  <si>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</si>
  <si>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</si>
  <si>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</si>
  <si>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</si>
  <si>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</si>
  <si>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</si>
  <si>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</si>
  <si>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</si>
  <si>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</si>
  <si>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</si>
  <si>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</si>
  <si>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</si>
  <si>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</si>
  <si>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</si>
  <si>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</si>
  <si>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</si>
  <si>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</si>
  <si>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</si>
  <si>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</si>
  <si>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</si>
  <si>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</si>
  <si>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</si>
  <si>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</si>
  <si>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</si>
  <si>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</si>
  <si>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</si>
  <si>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</si>
  <si>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</si>
  <si>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</si>
  <si>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</si>
  <si>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</si>
  <si>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</si>
  <si>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</si>
  <si>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</si>
  <si>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</si>
  <si>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</si>
  <si>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</si>
  <si>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</si>
  <si>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</si>
  <si>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</si>
  <si>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</si>
  <si>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</si>
  <si>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</si>
  <si>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</si>
  <si>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</si>
  <si>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</si>
  <si>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</si>
  <si>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</si>
  <si>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</si>
  <si>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</si>
  <si>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</si>
  <si>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</si>
  <si>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</si>
  <si>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</si>
  <si>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</si>
  <si>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</si>
  <si>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</si>
  <si>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</si>
  <si>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</si>
  <si>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</si>
  <si>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</si>
  <si>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</si>
  <si>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</si>
  <si>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</si>
  <si>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</si>
  <si>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</si>
  <si>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</si>
  <si>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</si>
  <si>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</si>
  <si>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</si>
  <si>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</si>
  <si>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</si>
  <si>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</si>
  <si>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</si>
  <si>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</si>
  <si>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</si>
  <si>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</si>
  <si>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</si>
  <si>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</si>
  <si>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</si>
  <si>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</si>
  <si>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</si>
  <si>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</si>
  <si>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</si>
  <si>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</si>
  <si>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</si>
  <si>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</si>
  <si>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</si>
  <si>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</si>
  <si>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</si>
  <si>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</si>
  <si>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</si>
  <si>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</si>
  <si>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</si>
  <si>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</si>
  <si>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</si>
  <si>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</si>
  <si>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</si>
  <si>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</si>
  <si>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</si>
  <si>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</si>
  <si>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</si>
  <si>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</si>
  <si>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</si>
  <si>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</si>
  <si>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</si>
  <si>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</si>
  <si>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</si>
  <si>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</si>
  <si>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</si>
  <si>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</si>
  <si>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</si>
  <si>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</si>
  <si>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</si>
  <si>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</si>
  <si>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</si>
  <si>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</si>
  <si>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</si>
  <si>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</si>
  <si>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</si>
  <si>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</si>
  <si>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</si>
  <si>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</si>
  <si>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</si>
  <si>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</si>
  <si>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</si>
  <si>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</si>
  <si>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</si>
  <si>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</si>
  <si>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</si>
  <si>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</si>
  <si>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</si>
  <si>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</si>
  <si>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</si>
  <si>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</si>
  <si>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</si>
  <si>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</si>
  <si>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</si>
  <si>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</si>
  <si>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</si>
  <si>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</si>
  <si>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</si>
  <si>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</si>
  <si>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</si>
  <si>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</si>
  <si>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</si>
  <si>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</si>
  <si>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</si>
  <si>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</si>
  <si>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</si>
  <si>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</si>
  <si>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</si>
  <si>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</si>
  <si>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</si>
  <si>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</si>
  <si>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</si>
  <si>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</si>
  <si>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</si>
  <si>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</si>
  <si>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</si>
  <si>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</si>
  <si>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</si>
  <si>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</si>
  <si>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</si>
  <si>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</si>
  <si>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</si>
  <si>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</si>
  <si>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</si>
  <si>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</si>
  <si>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</si>
  <si>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</si>
  <si>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</si>
  <si>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</si>
  <si>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</si>
  <si>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</si>
  <si>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</si>
  <si>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</si>
  <si>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</si>
  <si>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</si>
  <si>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</si>
  <si>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</si>
  <si>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</si>
  <si>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</si>
  <si>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</si>
  <si>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</si>
  <si>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</si>
  <si>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</si>
  <si>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</si>
  <si>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</si>
  <si>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</si>
  <si>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</si>
  <si>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</si>
  <si>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</si>
  <si>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</si>
  <si>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</si>
  <si>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</si>
  <si>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</si>
  <si>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</si>
  <si>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</si>
  <si>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</si>
  <si>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</si>
  <si>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</si>
  <si>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</si>
  <si>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</si>
  <si>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</si>
  <si>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</si>
  <si>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</si>
  <si>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</si>
  <si>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</si>
  <si>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</si>
  <si>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</si>
  <si>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</si>
  <si>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</si>
  <si>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</si>
  <si>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</si>
  <si>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</si>
  <si>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</si>
  <si>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</si>
  <si>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</si>
  <si>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</si>
  <si>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</si>
  <si>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</si>
  <si>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</si>
  <si>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</si>
  <si>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</si>
  <si>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</si>
  <si>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</si>
  <si>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</si>
  <si>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</si>
  <si>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</si>
  <si>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</si>
  <si>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</si>
  <si>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</si>
  <si>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</si>
  <si>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</si>
  <si>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</si>
  <si>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</si>
  <si>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</si>
  <si>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</si>
  <si>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</si>
  <si>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</si>
  <si>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</si>
  <si>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</si>
  <si>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</si>
  <si>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</si>
  <si>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</si>
  <si>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</si>
  <si>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</si>
  <si>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</si>
  <si>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</si>
  <si>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</si>
  <si>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</si>
  <si>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</si>
  <si>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</si>
  <si>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</si>
  <si>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</si>
  <si>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</si>
  <si>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</si>
  <si>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</si>
  <si>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</si>
  <si>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</si>
  <si>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</si>
  <si>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</si>
  <si>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</si>
  <si>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</si>
  <si>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</si>
  <si>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</si>
  <si>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</si>
  <si>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</si>
  <si>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</si>
  <si>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</si>
  <si>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</si>
  <si>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</si>
  <si>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</si>
  <si>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</si>
  <si>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</si>
  <si>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</si>
  <si>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</si>
  <si>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</si>
  <si>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</si>
  <si>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</si>
  <si>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</si>
  <si>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</si>
  <si>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</si>
  <si>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</si>
  <si>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</si>
  <si>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</si>
  <si>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</si>
  <si>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</si>
  <si>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</si>
  <si>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</si>
  <si>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</si>
  <si>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</si>
  <si>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</si>
  <si>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</si>
  <si>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</si>
  <si>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</si>
  <si>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</si>
  <si>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</si>
  <si>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</si>
  <si>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</si>
  <si>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</si>
  <si>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</si>
  <si>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</si>
  <si>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</si>
  <si>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</si>
  <si>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</si>
  <si>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</si>
  <si>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</si>
  <si>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</si>
  <si>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</si>
  <si>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</si>
  <si>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</si>
  <si>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</si>
  <si>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</si>
  <si>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</si>
  <si>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</si>
  <si>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</si>
  <si>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</si>
  <si>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</si>
  <si>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</si>
  <si>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</si>
  <si>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</si>
  <si>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</si>
  <si>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</si>
  <si>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</si>
  <si>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</si>
  <si>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</si>
  <si>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</si>
  <si>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</si>
  <si>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</si>
  <si>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</si>
  <si>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</si>
  <si>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</si>
  <si>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</si>
  <si>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</si>
  <si>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</si>
  <si>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</si>
  <si>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</si>
  <si>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</si>
  <si>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</si>
  <si>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</si>
  <si>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</si>
  <si>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</si>
  <si>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</si>
  <si>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</si>
  <si>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</si>
  <si>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</si>
  <si>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</si>
  <si>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</si>
  <si>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</si>
  <si>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</si>
  <si>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</si>
  <si>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</si>
  <si>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</si>
  <si>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</si>
  <si>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</si>
  <si>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</si>
  <si>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</si>
  <si>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</si>
  <si>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</si>
  <si>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</si>
  <si>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</si>
  <si>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</si>
  <si>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</si>
  <si>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</si>
  <si>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</si>
  <si>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</si>
  <si>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</si>
  <si>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</si>
  <si>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</si>
  <si>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</si>
  <si>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</si>
  <si>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</si>
  <si>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</si>
  <si>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</si>
  <si>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</si>
  <si>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</si>
  <si>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</si>
  <si>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</si>
  <si>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</si>
  <si>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</si>
  <si>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</si>
  <si>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</si>
  <si>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</si>
  <si>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</si>
  <si>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</si>
  <si>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</si>
  <si>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</si>
  <si>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</si>
  <si>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</si>
  <si>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</si>
  <si>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</si>
  <si>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</si>
  <si>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</si>
  <si>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</si>
  <si>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</si>
  <si>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</si>
  <si>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</si>
  <si>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</si>
  <si>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</si>
  <si>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</si>
  <si>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</si>
  <si>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</si>
  <si>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</si>
  <si>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</si>
  <si>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</si>
  <si>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</si>
  <si>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</si>
  <si>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</si>
  <si>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</si>
  <si>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</si>
  <si>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</si>
  <si>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</si>
  <si>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</si>
  <si>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</si>
  <si>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</si>
  <si>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</si>
  <si>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</si>
  <si>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</si>
  <si>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</si>
  <si>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</si>
  <si>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</si>
  <si>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</si>
  <si>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</si>
  <si>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</si>
  <si>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</si>
  <si>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</si>
  <si>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</si>
  <si>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</si>
  <si>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</si>
  <si>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</si>
  <si>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</si>
  <si>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</si>
  <si>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</si>
  <si>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</si>
  <si>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</si>
  <si>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</si>
  <si>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</si>
  <si>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</si>
  <si>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</si>
  <si>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</si>
  <si>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</si>
  <si>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</si>
  <si>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</si>
  <si>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</si>
  <si>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</si>
  <si>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</si>
  <si>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</si>
  <si>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</si>
  <si>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</si>
  <si>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</si>
  <si>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</si>
  <si>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</si>
  <si>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</si>
  <si>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</si>
  <si>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</si>
  <si>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</si>
  <si>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</si>
  <si>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</si>
  <si>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</si>
  <si>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</si>
  <si>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</si>
  <si>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</si>
  <si>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</si>
  <si>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</si>
  <si>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</si>
  <si>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</si>
  <si>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</si>
  <si>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</si>
  <si>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</si>
  <si>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</si>
  <si>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</si>
  <si>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</si>
  <si>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</si>
  <si>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</si>
  <si>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</si>
  <si>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</si>
  <si>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</si>
  <si>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</si>
  <si>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</si>
  <si>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</si>
  <si>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</si>
  <si>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</si>
  <si>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</si>
  <si>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</si>
  <si>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</si>
  <si>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</si>
  <si>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</si>
  <si>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</si>
  <si>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</si>
  <si>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</si>
  <si>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</si>
  <si>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</si>
  <si>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</si>
  <si>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</si>
  <si>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</si>
  <si>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</si>
  <si>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</si>
  <si>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</si>
  <si>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</si>
  <si>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</si>
  <si>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</si>
  <si>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</si>
  <si>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</si>
  <si>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</si>
  <si>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</si>
  <si>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</si>
  <si>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</si>
  <si>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</si>
  <si>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</si>
  <si>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</si>
  <si>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</si>
  <si>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</si>
  <si>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</si>
  <si>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</si>
  <si>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</si>
  <si>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</si>
  <si>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</si>
  <si>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</si>
  <si>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</si>
  <si>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</si>
  <si>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</si>
  <si>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</si>
  <si>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</si>
  <si>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</si>
  <si>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</si>
  <si>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</si>
  <si>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</si>
  <si>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</si>
  <si>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</si>
  <si>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</si>
  <si>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</si>
  <si>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</si>
  <si>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</si>
  <si>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</si>
  <si>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</si>
  <si>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</si>
  <si>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</si>
  <si>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</si>
  <si>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</si>
  <si>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</si>
  <si>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</si>
  <si>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</si>
  <si>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</si>
  <si>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</si>
  <si>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</si>
  <si>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</si>
  <si>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</si>
  <si>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</si>
  <si>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</si>
  <si>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</si>
  <si>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</si>
  <si>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</si>
  <si>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</si>
  <si>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</si>
  <si>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</si>
  <si>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</si>
  <si>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</si>
  <si>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</si>
  <si>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</si>
  <si>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</si>
  <si>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</si>
  <si>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</si>
  <si>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</si>
  <si>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</si>
  <si>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</si>
  <si>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</si>
  <si>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</si>
  <si>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</si>
  <si>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</si>
  <si>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</si>
  <si>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</si>
  <si>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</si>
  <si>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</si>
  <si>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</si>
  <si>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</si>
  <si>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</si>
  <si>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</si>
  <si>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</si>
  <si>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</si>
  <si>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</si>
  <si>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</si>
  <si>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</si>
  <si>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</si>
  <si>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</si>
  <si>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</si>
  <si>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</si>
  <si>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</si>
  <si>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</si>
  <si>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</si>
  <si>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</si>
  <si>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</si>
  <si>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</si>
  <si>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</si>
  <si>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</si>
  <si>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</si>
  <si>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</si>
  <si>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</si>
  <si>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</si>
  <si>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</si>
  <si>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</si>
  <si>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</si>
  <si>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</si>
  <si>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</si>
  <si>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</si>
  <si>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</si>
  <si>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</si>
  <si>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</si>
  <si>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</si>
  <si>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</si>
  <si>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</si>
  <si>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</si>
  <si>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</si>
  <si>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</si>
  <si>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</si>
  <si>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</si>
  <si>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</si>
  <si>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</si>
  <si>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</si>
  <si>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</si>
  <si>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</si>
  <si>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</si>
  <si>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</si>
  <si>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</si>
  <si>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</si>
  <si>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</si>
  <si>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</si>
  <si>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</si>
  <si>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</si>
  <si>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</si>
  <si>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</si>
  <si>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</si>
  <si>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</si>
  <si>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</si>
  <si>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</si>
  <si>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</si>
  <si>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</si>
  <si>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</si>
  <si>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</si>
  <si>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</si>
  <si>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</si>
  <si>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</si>
  <si>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</si>
  <si>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</si>
  <si>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</si>
  <si>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</si>
  <si>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</si>
  <si>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</si>
  <si>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</si>
  <si>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</si>
  <si>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</si>
  <si>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</si>
  <si>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</si>
  <si>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</si>
  <si>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</si>
  <si>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</si>
  <si>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</si>
  <si>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</si>
  <si>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</si>
  <si>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</si>
  <si>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</si>
  <si>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</si>
  <si>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</si>
  <si>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</si>
  <si>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</si>
  <si>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</si>
  <si>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</si>
  <si>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</si>
  <si>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</si>
  <si>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</si>
  <si>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</si>
  <si>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</si>
  <si>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</si>
  <si>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</si>
  <si>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</si>
  <si>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</si>
  <si>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</si>
  <si>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</si>
  <si>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</si>
  <si>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</si>
  <si>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</si>
  <si>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</si>
  <si>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</si>
  <si>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</si>
  <si>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</si>
  <si>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</si>
  <si>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</si>
  <si>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</si>
  <si>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</si>
  <si>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</si>
  <si>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</si>
  <si>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</si>
  <si>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</si>
  <si>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</si>
  <si>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</si>
  <si>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</si>
  <si>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</si>
  <si>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</si>
  <si>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</si>
  <si>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</si>
  <si>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</si>
  <si>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</si>
  <si>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</si>
  <si>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</si>
  <si>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</si>
  <si>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</si>
  <si>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</si>
  <si>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</si>
  <si>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</si>
  <si>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</si>
  <si>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</si>
  <si>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</si>
  <si>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</si>
  <si>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</si>
  <si>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</si>
  <si>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</si>
  <si>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</si>
  <si>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</si>
  <si>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</si>
  <si>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</si>
  <si>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</si>
  <si>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</si>
  <si>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</si>
  <si>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</si>
  <si>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</si>
  <si>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</si>
  <si>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</si>
  <si>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</si>
  <si>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</si>
  <si>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</si>
  <si>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</si>
  <si>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</si>
  <si>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</si>
  <si>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</si>
  <si>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</si>
  <si>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</si>
  <si>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</si>
  <si>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</si>
  <si>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</si>
  <si>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</si>
  <si>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</si>
  <si>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</si>
  <si>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</si>
  <si>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</si>
  <si>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</si>
  <si>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</si>
  <si>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</si>
  <si>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</si>
  <si>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</si>
  <si>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</si>
  <si>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</si>
  <si>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</si>
  <si>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</si>
  <si>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</si>
  <si>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</si>
  <si>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</si>
  <si>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</si>
  <si>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</si>
  <si>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</si>
  <si>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</si>
  <si>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</si>
  <si>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</si>
  <si>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</si>
  <si>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</si>
  <si>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</si>
  <si>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</si>
  <si>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</si>
  <si>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</si>
  <si>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</si>
  <si>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</si>
  <si>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</si>
  <si>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</si>
  <si>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</si>
  <si>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</si>
  <si>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</si>
  <si>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</si>
  <si>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</si>
  <si>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</si>
  <si>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</si>
  <si>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</si>
  <si>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</si>
  <si>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</si>
  <si>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</si>
  <si>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</si>
  <si>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</si>
  <si>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</si>
  <si>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</si>
  <si>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</si>
  <si>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</si>
  <si>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</si>
  <si>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</si>
  <si>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</si>
  <si>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</si>
  <si>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</si>
  <si>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</si>
  <si>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</si>
  <si>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</si>
  <si>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</si>
  <si>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</si>
  <si>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</si>
  <si>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</si>
  <si>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</si>
  <si>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</si>
  <si>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</si>
  <si>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</si>
  <si>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</si>
  <si>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</si>
  <si>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</si>
  <si>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</si>
  <si>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</si>
  <si>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</si>
  <si>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</si>
  <si>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</si>
  <si>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</si>
  <si>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</si>
  <si>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</si>
  <si>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</si>
  <si>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</si>
  <si>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</si>
  <si>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</si>
  <si>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</si>
  <si>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</si>
  <si>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</si>
  <si>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</si>
  <si>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</si>
  <si>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</si>
  <si>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</si>
  <si>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</si>
  <si>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</si>
  <si>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</si>
  <si>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</si>
  <si>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</si>
  <si>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</si>
  <si>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</si>
  <si>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</si>
  <si>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</si>
  <si>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</si>
  <si>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</si>
  <si>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</si>
  <si>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</si>
  <si>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</si>
  <si>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</si>
  <si>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</si>
  <si>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</si>
  <si>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</si>
  <si>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</si>
  <si>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</si>
  <si>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</si>
  <si>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</si>
  <si>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</si>
  <si>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</si>
  <si>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</si>
  <si>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</si>
  <si>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</si>
  <si>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</si>
  <si>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</si>
  <si>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</si>
  <si>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</si>
  <si>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</si>
  <si>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</si>
  <si>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</si>
  <si>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</si>
  <si>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</si>
  <si>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</si>
  <si>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</si>
  <si>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</si>
  <si>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</si>
  <si>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</si>
  <si>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</si>
  <si>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</si>
  <si>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</si>
  <si>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</si>
  <si>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</si>
  <si>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</si>
  <si>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</si>
  <si>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</si>
  <si>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</si>
  <si>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</si>
  <si>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</si>
  <si>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</si>
  <si>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</si>
  <si>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</si>
  <si>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</si>
  <si>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</si>
  <si>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</si>
  <si>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</si>
  <si>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</si>
  <si>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</si>
  <si>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</si>
  <si>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</si>
  <si>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</si>
  <si>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</si>
  <si>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</si>
  <si>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</si>
  <si>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</si>
  <si>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</si>
  <si>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</si>
  <si>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</si>
  <si>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</si>
  <si>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</si>
  <si>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</si>
  <si>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</si>
  <si>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</si>
  <si>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</si>
  <si>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</si>
  <si>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</si>
  <si>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</si>
  <si>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</si>
  <si>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</si>
  <si>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</si>
  <si>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</si>
  <si>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</si>
  <si>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</si>
  <si>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</si>
  <si>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</si>
  <si>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</si>
  <si>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</si>
  <si>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</si>
  <si>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</si>
  <si>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</si>
  <si>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</si>
  <si>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</si>
  <si>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</si>
  <si>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</si>
  <si>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</si>
  <si>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</si>
  <si>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</si>
  <si>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</si>
  <si>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</si>
  <si>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</si>
  <si>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</si>
  <si>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</si>
  <si>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</si>
  <si>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</si>
  <si>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</si>
  <si>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</si>
  <si>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</si>
  <si>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</si>
  <si>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</si>
  <si>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</si>
  <si>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</si>
  <si>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</si>
  <si>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</si>
  <si>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</si>
  <si>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</si>
  <si>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</si>
  <si>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</si>
  <si>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</si>
  <si>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</si>
  <si>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</si>
  <si>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</si>
  <si>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</si>
  <si>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</si>
  <si>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</si>
  <si>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</si>
  <si>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</si>
  <si>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</si>
  <si>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</si>
  <si>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</si>
  <si>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</si>
  <si>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</si>
  <si>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</si>
  <si>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</si>
  <si>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</si>
  <si>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</si>
  <si>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</si>
  <si>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</si>
  <si>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</si>
  <si>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</si>
  <si>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</si>
  <si>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</si>
  <si>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</si>
  <si>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</si>
  <si>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</si>
  <si>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</si>
  <si>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</si>
  <si>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</si>
  <si>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</si>
  <si>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</si>
  <si>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</si>
  <si>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</si>
  <si>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</si>
  <si>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</si>
  <si>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</si>
  <si>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</si>
  <si>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</si>
  <si>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</si>
  <si>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</si>
  <si>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</si>
  <si>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</si>
  <si>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</si>
  <si>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</si>
  <si>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</si>
  <si>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</si>
  <si>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</si>
  <si>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</si>
  <si>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</si>
  <si>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</si>
  <si>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</si>
  <si>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</si>
  <si>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</si>
  <si>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</si>
  <si>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</si>
  <si>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</si>
  <si>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</si>
  <si>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</si>
  <si>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</si>
  <si>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</si>
  <si>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</si>
  <si>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</si>
  <si>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</si>
  <si>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</si>
  <si>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</si>
  <si>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</si>
  <si>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</si>
  <si>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</si>
  <si>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</si>
  <si>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</si>
  <si>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</si>
  <si>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</si>
  <si>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</si>
  <si>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</si>
  <si>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</si>
  <si>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</si>
  <si>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</si>
  <si>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</si>
  <si>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</si>
  <si>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</si>
  <si>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</si>
  <si>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</si>
  <si>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</si>
  <si>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</si>
  <si>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</si>
  <si>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</si>
  <si>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</si>
  <si>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</si>
  <si>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</si>
  <si>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</si>
  <si>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</si>
  <si>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</si>
  <si>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</si>
  <si>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</si>
  <si>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</si>
  <si>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</si>
  <si>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</si>
  <si>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</si>
  <si>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</si>
  <si>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</si>
  <si>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</si>
  <si>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</si>
  <si>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</si>
  <si>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</si>
  <si>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</si>
  <si>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</si>
  <si>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</si>
  <si>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</si>
  <si>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</si>
  <si>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</si>
  <si>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</si>
  <si>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</si>
  <si>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</si>
  <si>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</si>
  <si>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</si>
  <si>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</si>
  <si>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</si>
  <si>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</si>
  <si>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</si>
  <si>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</si>
  <si>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</si>
  <si>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</si>
  <si>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</si>
  <si>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</si>
  <si>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</si>
  <si>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</si>
  <si>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</si>
  <si>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</si>
  <si>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</si>
  <si>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</si>
  <si>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</si>
  <si>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</si>
  <si>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</si>
  <si>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</si>
  <si>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</si>
  <si>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</si>
  <si>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</si>
  <si>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</si>
  <si>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</si>
  <si>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</si>
  <si>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</si>
  <si>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</si>
  <si>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</si>
  <si>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</si>
  <si>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</si>
  <si>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</si>
  <si>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</si>
  <si>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</si>
  <si>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</si>
  <si>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</si>
  <si>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</si>
  <si>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</si>
  <si>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</si>
  <si>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</si>
  <si>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</si>
  <si>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</si>
  <si>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</si>
  <si>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</si>
  <si>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</si>
  <si>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</si>
  <si>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</si>
  <si>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</si>
  <si>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</si>
  <si>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</si>
  <si>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</si>
  <si>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</si>
  <si>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</si>
  <si>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</si>
  <si>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</si>
  <si>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</si>
  <si>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</si>
  <si>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</si>
  <si>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</si>
  <si>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</si>
  <si>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</si>
  <si>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</si>
  <si>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</si>
  <si>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</si>
  <si>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</si>
  <si>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</si>
  <si>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</si>
  <si>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</si>
  <si>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</si>
  <si>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</si>
  <si>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</si>
  <si>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</si>
  <si>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</si>
  <si>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</si>
  <si>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</si>
  <si>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</si>
  <si>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</si>
  <si>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</si>
  <si>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</si>
  <si>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</si>
  <si>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</si>
  <si>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</si>
  <si>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</si>
  <si>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</si>
  <si>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</si>
  <si>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</si>
  <si>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</si>
  <si>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</si>
  <si>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</si>
  <si>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</si>
  <si>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</si>
  <si>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</si>
  <si>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</si>
  <si>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</si>
  <si>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</si>
  <si>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</si>
  <si>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</si>
  <si>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</si>
  <si>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</si>
  <si>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</si>
  <si>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</si>
  <si>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</si>
  <si>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</si>
  <si>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</si>
  <si>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</si>
  <si>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</si>
  <si>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</si>
  <si>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</si>
  <si>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</si>
  <si>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</si>
  <si>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</si>
  <si>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</si>
  <si>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</si>
  <si>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</si>
  <si>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</si>
  <si>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</si>
  <si>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</si>
  <si>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</si>
  <si>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</si>
  <si>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</si>
  <si>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</si>
  <si>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</si>
  <si>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</si>
  <si>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</si>
  <si>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</si>
  <si>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</si>
  <si>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</si>
  <si>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</si>
  <si>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</si>
  <si>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</si>
  <si>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</si>
  <si>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</si>
  <si>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</si>
  <si>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</si>
  <si>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</si>
  <si>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</si>
  <si>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</si>
  <si>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</si>
  <si>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</si>
  <si>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</si>
  <si>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</si>
  <si>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</si>
  <si>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</si>
  <si>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</si>
  <si>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</si>
  <si>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</si>
  <si>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</si>
  <si>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</si>
  <si>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</si>
  <si>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</si>
  <si>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</si>
  <si>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</si>
  <si>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</si>
  <si>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</si>
  <si>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</si>
  <si>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</si>
  <si>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</si>
  <si>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</si>
  <si>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</si>
  <si>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</si>
  <si>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</si>
  <si>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</si>
  <si>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</si>
  <si>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</si>
  <si>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</si>
  <si>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</si>
  <si>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</si>
  <si>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</si>
  <si>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</si>
  <si>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</si>
  <si>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</si>
  <si>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</si>
  <si>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</si>
  <si>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</si>
  <si>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</si>
  <si>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</si>
  <si>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</si>
  <si>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</si>
  <si>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</si>
  <si>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</si>
  <si>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</si>
  <si>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</si>
  <si>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</si>
  <si>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</si>
  <si>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</si>
  <si>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</si>
  <si>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</si>
  <si>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</si>
  <si>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</si>
  <si>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</si>
  <si>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</si>
  <si>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</si>
  <si>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</si>
  <si>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</si>
  <si>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</si>
  <si>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</si>
  <si>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</si>
  <si>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</si>
  <si>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</si>
  <si>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</si>
  <si>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</si>
  <si>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</si>
  <si>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</si>
  <si>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</si>
  <si>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</si>
  <si>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</si>
  <si>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</si>
  <si>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</si>
  <si>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</si>
  <si>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</si>
  <si>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</si>
  <si>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</si>
  <si>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</si>
  <si>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</si>
  <si>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</si>
  <si>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</si>
  <si>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</si>
  <si>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</si>
  <si>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</si>
  <si>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</si>
  <si>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</si>
  <si>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</si>
  <si>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</si>
  <si>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</si>
  <si>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</si>
  <si>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</si>
  <si>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</si>
  <si>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</si>
  <si>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</si>
  <si>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</si>
  <si>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</si>
  <si>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</si>
  <si>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</si>
  <si>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</si>
  <si>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</si>
  <si>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</si>
  <si>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</si>
  <si>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</si>
  <si>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</si>
  <si>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</si>
  <si>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</si>
  <si>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</si>
  <si>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</si>
  <si>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</si>
  <si>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</si>
  <si>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</si>
  <si>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</si>
  <si>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</si>
  <si>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</si>
  <si>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</si>
  <si>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</si>
  <si>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</si>
  <si>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</si>
  <si>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</si>
  <si>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</si>
  <si>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</si>
  <si>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</si>
  <si>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</si>
  <si>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</si>
  <si>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</si>
  <si>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</si>
  <si>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</si>
  <si>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</si>
  <si>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</si>
  <si>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</si>
  <si>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</si>
  <si>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</si>
  <si>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</si>
  <si>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</si>
  <si>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</si>
  <si>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</si>
  <si>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</si>
  <si>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</si>
  <si>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</si>
  <si>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</si>
  <si>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</si>
  <si>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</si>
  <si>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</si>
  <si>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</si>
  <si>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</si>
  <si>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</si>
  <si>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</si>
  <si>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</si>
  <si>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</si>
  <si>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</si>
  <si>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</si>
  <si>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</si>
  <si>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</si>
  <si>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</si>
  <si>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</si>
  <si>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</si>
  <si>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</si>
  <si>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</si>
  <si>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</si>
  <si>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</si>
  <si>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</si>
  <si>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</si>
  <si>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</si>
  <si>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</si>
  <si>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</si>
  <si>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</si>
  <si>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</si>
  <si>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</si>
  <si>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</si>
  <si>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</si>
  <si>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</si>
  <si>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</si>
  <si>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</si>
  <si>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</si>
  <si>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</si>
  <si>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</si>
  <si>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</si>
  <si>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</si>
  <si>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</si>
  <si>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</si>
  <si>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</si>
  <si>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</si>
  <si>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</si>
  <si>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</si>
  <si>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</si>
  <si>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</si>
  <si>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</si>
  <si>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</si>
  <si>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</si>
  <si>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</si>
  <si>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</si>
  <si>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</si>
  <si>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</si>
  <si>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</si>
  <si>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</si>
  <si>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</si>
  <si>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</si>
  <si>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</si>
  <si>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</si>
  <si>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</si>
  <si>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</si>
  <si>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</si>
  <si>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</si>
  <si>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</si>
  <si>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</si>
  <si>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</si>
  <si>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</si>
  <si>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</si>
  <si>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</si>
  <si>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</si>
  <si>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</si>
  <si>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</si>
  <si>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</si>
  <si>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</si>
  <si>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</si>
  <si>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</si>
  <si>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</si>
  <si>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</si>
  <si>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</si>
  <si>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</si>
  <si>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</si>
  <si>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</si>
  <si>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</si>
  <si>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</si>
  <si>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</si>
  <si>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</si>
  <si>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</si>
  <si>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</si>
  <si>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</si>
  <si>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</si>
  <si>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</si>
  <si>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</si>
  <si>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</si>
  <si>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</si>
  <si>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</si>
  <si>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</si>
  <si>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</si>
  <si>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</si>
  <si>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</si>
  <si>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</si>
  <si>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</si>
  <si>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</si>
  <si>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</si>
  <si>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</si>
  <si>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</si>
  <si>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</si>
  <si>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</si>
  <si>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</si>
  <si>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</si>
  <si>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</si>
  <si>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</si>
  <si>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</si>
  <si>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</si>
  <si>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</si>
  <si>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</si>
  <si>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</si>
  <si>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</si>
  <si>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</si>
  <si>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</si>
  <si>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</si>
  <si>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</si>
  <si>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</si>
  <si>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</si>
  <si>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</si>
  <si>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</si>
  <si>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</si>
  <si>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</si>
  <si>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</si>
  <si>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</si>
  <si>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</si>
  <si>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</si>
  <si>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</si>
  <si>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</si>
  <si>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</si>
  <si>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</si>
  <si>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</si>
  <si>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</si>
  <si>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</si>
  <si>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</si>
  <si>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</si>
  <si>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</si>
  <si>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</si>
  <si>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</si>
  <si>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</si>
  <si>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</si>
  <si>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</si>
  <si>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</si>
  <si>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</si>
  <si>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</si>
  <si>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</si>
  <si>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</si>
  <si>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</si>
  <si>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</si>
  <si>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</si>
  <si>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</si>
  <si>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</si>
  <si>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</si>
  <si>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</si>
  <si>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</si>
  <si>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</si>
  <si>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</si>
  <si>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</si>
  <si>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</si>
  <si>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</si>
  <si>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</si>
  <si>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</si>
  <si>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</si>
  <si>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</si>
  <si>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</si>
  <si>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</si>
  <si>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</si>
  <si>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</si>
  <si>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</si>
  <si>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</si>
  <si>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</si>
  <si>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</si>
  <si>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</si>
  <si>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</si>
  <si>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</si>
  <si>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</si>
  <si>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</si>
  <si>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</si>
  <si>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</si>
  <si>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</si>
  <si>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</si>
  <si>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</si>
  <si>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</si>
  <si>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</si>
  <si>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</si>
  <si>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</si>
  <si>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</si>
  <si>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</si>
  <si>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</si>
  <si>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</si>
  <si>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</si>
  <si>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</si>
  <si>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</si>
  <si>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</si>
  <si>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</si>
  <si>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</si>
  <si>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</si>
  <si>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</si>
  <si>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</si>
  <si>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</si>
  <si>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</si>
  <si>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</si>
  <si>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</si>
  <si>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</si>
  <si>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</si>
  <si>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</si>
  <si>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</si>
  <si>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</si>
  <si>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</si>
  <si>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</si>
  <si>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</si>
  <si>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</si>
  <si>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</si>
  <si>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</si>
  <si>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</si>
  <si>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</si>
  <si>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</si>
  <si>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</si>
  <si>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</si>
  <si>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</si>
  <si>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</si>
  <si>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</si>
  <si>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</si>
  <si>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</si>
  <si>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</si>
  <si>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</si>
  <si>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</si>
  <si>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</si>
  <si>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</si>
  <si>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</si>
  <si>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</si>
  <si>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</si>
  <si>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</si>
  <si>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</si>
  <si>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</si>
  <si>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</si>
  <si>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</si>
  <si>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</si>
  <si>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</si>
  <si>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</si>
  <si>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</si>
  <si>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</si>
  <si>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</si>
  <si>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</si>
  <si>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</si>
  <si>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</si>
  <si>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</si>
  <si>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</si>
  <si>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</si>
  <si>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</si>
  <si>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</si>
  <si>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</si>
  <si>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</si>
  <si>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</si>
  <si>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</si>
  <si>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</si>
  <si>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</si>
  <si>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</si>
  <si>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</si>
  <si>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</si>
  <si>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</si>
  <si>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</si>
  <si>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</si>
  <si>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</si>
  <si>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</si>
  <si>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</si>
  <si>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</si>
  <si>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</si>
  <si>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</si>
  <si>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</si>
  <si>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</si>
  <si>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</si>
  <si>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</si>
  <si>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</si>
  <si>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</si>
  <si>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</si>
  <si>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</si>
  <si>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</si>
  <si>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</si>
  <si>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</si>
  <si>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</si>
  <si>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</si>
  <si>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</si>
  <si>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</si>
  <si>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</si>
  <si>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</si>
  <si>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</si>
  <si>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</si>
  <si>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</si>
  <si>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</si>
  <si>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</si>
  <si>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</si>
  <si>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</si>
  <si>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</si>
  <si>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</si>
  <si>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</si>
  <si>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</si>
  <si>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</si>
  <si>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</si>
  <si>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</si>
  <si>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</si>
  <si>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</si>
  <si>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</si>
  <si>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</si>
  <si>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</si>
  <si>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</si>
  <si>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</si>
  <si>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</si>
  <si>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</si>
  <si>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</si>
  <si>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</si>
  <si>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</si>
  <si>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</si>
  <si>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</si>
  <si>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</si>
  <si>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</si>
  <si>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</si>
  <si>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</si>
  <si>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</si>
  <si>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</si>
  <si>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</si>
  <si>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</si>
  <si>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</si>
  <si>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</si>
  <si>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</si>
  <si>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</si>
  <si>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</si>
  <si>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</si>
  <si>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</si>
  <si>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</si>
  <si>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</si>
  <si>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</si>
  <si>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</si>
  <si>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</si>
  <si>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</si>
  <si>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</si>
  <si>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</si>
  <si>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</si>
  <si>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</si>
  <si>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</si>
  <si>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</si>
  <si>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</si>
  <si>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</si>
  <si>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</si>
  <si>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</si>
  <si>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</si>
  <si>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</si>
  <si>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</si>
  <si>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</si>
  <si>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</si>
  <si>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</si>
  <si>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</si>
  <si>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</si>
  <si>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</si>
  <si>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</si>
  <si>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</si>
  <si>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</si>
  <si>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</si>
  <si>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</si>
  <si>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</si>
  <si>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</si>
  <si>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</si>
  <si>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</si>
  <si>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</si>
  <si>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</si>
  <si>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</si>
  <si>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</si>
  <si>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</si>
  <si>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</si>
  <si>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</si>
  <si>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</si>
  <si>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</si>
  <si>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</si>
  <si>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</si>
  <si>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</si>
  <si>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</si>
  <si>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</si>
  <si>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</si>
  <si>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</si>
  <si>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</si>
  <si>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</si>
  <si>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</si>
  <si>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</si>
  <si>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</si>
  <si>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</si>
  <si>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</si>
  <si>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</si>
  <si>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</si>
  <si>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</si>
  <si>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</si>
  <si>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</si>
  <si>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</si>
  <si>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</si>
  <si>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</si>
  <si>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</si>
  <si>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</si>
  <si>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</si>
  <si>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</si>
  <si>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</si>
  <si>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</si>
  <si>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</si>
  <si>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</si>
  <si>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</si>
  <si>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</si>
  <si>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</si>
  <si>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</si>
  <si>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</si>
  <si>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</si>
  <si>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</si>
  <si>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</si>
  <si>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</si>
  <si>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</si>
  <si>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</si>
  <si>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</si>
  <si>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</si>
  <si>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</si>
  <si>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</si>
  <si>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</si>
  <si>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</si>
  <si>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</si>
  <si>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</si>
  <si>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</si>
  <si>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</si>
  <si>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</si>
  <si>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</si>
  <si>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</si>
  <si>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</si>
  <si>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</si>
  <si>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</si>
  <si>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</si>
  <si>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</si>
  <si>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</si>
  <si>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</si>
  <si>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</si>
  <si>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</si>
  <si>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</si>
  <si>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</si>
  <si>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</si>
  <si>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</si>
  <si>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</si>
  <si>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</si>
  <si>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</si>
  <si>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</si>
  <si>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</si>
  <si>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</si>
  <si>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</si>
  <si>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</si>
  <si>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</si>
  <si>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</si>
  <si>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</si>
  <si>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</si>
  <si>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</si>
  <si>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</si>
  <si>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</si>
  <si>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</si>
  <si>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</si>
  <si>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</si>
  <si>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</si>
  <si>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</si>
  <si>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</si>
  <si>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</si>
  <si>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</si>
  <si>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</si>
  <si>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</si>
  <si>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</si>
  <si>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</si>
  <si>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</si>
  <si>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</si>
  <si>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</si>
  <si>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</si>
  <si>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</si>
  <si>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</si>
  <si>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</si>
  <si>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</si>
  <si>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</si>
  <si>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</si>
  <si>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</si>
  <si>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</si>
  <si>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</si>
  <si>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</si>
  <si>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</si>
  <si>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</si>
  <si>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</si>
  <si>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</si>
  <si>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</si>
  <si>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</si>
  <si>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</si>
  <si>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</si>
  <si>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</si>
  <si>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</si>
  <si>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</si>
  <si>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</si>
  <si>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</si>
  <si>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</si>
  <si>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</si>
  <si>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</si>
  <si>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</si>
  <si>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</si>
  <si>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</si>
  <si>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</si>
  <si>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</si>
  <si>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</si>
  <si>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</si>
  <si>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</si>
  <si>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</si>
  <si>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</si>
  <si>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</si>
  <si>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</si>
  <si>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</si>
  <si>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</si>
  <si>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</si>
  <si>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</si>
  <si>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</si>
  <si>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</si>
  <si>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</si>
  <si>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</si>
  <si>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</si>
  <si>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</si>
  <si>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</si>
  <si>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</si>
  <si>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</si>
  <si>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</si>
  <si>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</si>
  <si>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</si>
  <si>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</si>
  <si>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</si>
  <si>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</si>
  <si>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</si>
  <si>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</si>
  <si>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</si>
  <si>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</si>
  <si>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</si>
  <si>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</si>
  <si>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</si>
  <si>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</si>
  <si>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</si>
  <si>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</si>
  <si>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</si>
  <si>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</si>
  <si>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</si>
  <si>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</si>
  <si>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</si>
  <si>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</si>
  <si>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</si>
  <si>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</si>
  <si>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</si>
  <si>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</si>
  <si>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</si>
  <si>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</si>
  <si>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</si>
  <si>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</si>
  <si>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</si>
  <si>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</si>
  <si>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</si>
  <si>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</si>
  <si>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</si>
  <si>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</si>
  <si>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</si>
  <si>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</si>
  <si>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</si>
  <si>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</si>
  <si>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</si>
  <si>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</si>
  <si>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</si>
  <si>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</si>
  <si>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</si>
  <si>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</si>
  <si>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</si>
  <si>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</si>
  <si>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</si>
  <si>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</si>
  <si>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</si>
  <si>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</si>
  <si>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</si>
  <si>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</si>
  <si>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</si>
  <si>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</si>
  <si>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</si>
  <si>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</si>
  <si>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</si>
  <si>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</si>
  <si>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</si>
  <si>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</si>
  <si>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</si>
  <si>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</si>
  <si>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</si>
  <si>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</si>
  <si>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</si>
  <si>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</si>
  <si>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</si>
  <si>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</si>
  <si>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</si>
  <si>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</si>
  <si>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</si>
  <si>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</si>
  <si>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</si>
  <si>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</si>
  <si>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</si>
  <si>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</si>
  <si>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</si>
  <si>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</si>
  <si>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</si>
  <si>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</si>
  <si>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</si>
  <si>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</si>
  <si>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</si>
  <si>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</si>
  <si>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</si>
  <si>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</si>
  <si>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</si>
  <si>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</si>
  <si>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</si>
  <si>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</si>
  <si>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</si>
  <si>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</si>
  <si>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</si>
  <si>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</si>
  <si>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</si>
  <si>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</si>
  <si>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</si>
  <si>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</si>
  <si>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</si>
  <si>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</si>
  <si>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</si>
  <si>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</si>
  <si>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</si>
  <si>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</si>
  <si>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</si>
  <si>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</si>
  <si>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</si>
  <si>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</si>
  <si>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</si>
  <si>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</si>
  <si>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</si>
  <si>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</si>
  <si>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</si>
  <si>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</si>
  <si>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</si>
  <si>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</si>
  <si>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</si>
  <si>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</si>
  <si>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</si>
  <si>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</si>
  <si>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</si>
  <si>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</si>
  <si>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</si>
  <si>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</si>
  <si>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</si>
  <si>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</si>
  <si>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</si>
  <si>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</si>
  <si>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</si>
  <si>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</si>
  <si>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</si>
  <si>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</si>
  <si>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</si>
  <si>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</si>
  <si>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</si>
  <si>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</si>
  <si>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</si>
  <si>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</si>
  <si>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</si>
  <si>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</si>
  <si>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</si>
  <si>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</si>
  <si>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</si>
  <si>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</si>
  <si>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</si>
  <si>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</si>
  <si>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</si>
  <si>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</si>
  <si>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</si>
  <si>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</si>
  <si>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</si>
  <si>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</si>
  <si>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</si>
  <si>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</si>
  <si>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</si>
  <si>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</si>
  <si>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</si>
  <si>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</si>
  <si>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</si>
  <si>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</si>
  <si>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</si>
  <si>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</si>
  <si>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</si>
  <si>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</si>
  <si>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</si>
  <si>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</si>
  <si>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</si>
  <si>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</si>
  <si>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</si>
  <si>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</si>
  <si>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</si>
  <si>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</si>
  <si>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</si>
  <si>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</si>
  <si>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</si>
  <si>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</si>
  <si>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</si>
  <si>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</si>
  <si>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</si>
  <si>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</si>
  <si>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</si>
  <si>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</si>
  <si>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</si>
  <si>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</si>
  <si>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</si>
  <si>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</si>
  <si>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</si>
  <si>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</si>
  <si>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</si>
  <si>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</si>
  <si>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</si>
  <si>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</si>
  <si>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</si>
  <si>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</si>
  <si>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</si>
  <si>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</si>
  <si>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</si>
  <si>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</si>
  <si>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</si>
  <si>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</si>
  <si>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</si>
  <si>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</si>
  <si>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</si>
  <si>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</si>
  <si>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</si>
  <si>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</si>
  <si>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</si>
  <si>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</si>
  <si>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</si>
  <si>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</si>
  <si>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</si>
  <si>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</si>
  <si>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</si>
  <si>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</si>
  <si>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</si>
  <si>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</si>
  <si>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</si>
  <si>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</si>
  <si>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</si>
  <si>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</si>
  <si>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</si>
  <si>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</si>
  <si>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</si>
  <si>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</si>
  <si>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</si>
  <si>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</si>
  <si>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</si>
  <si>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</si>
  <si>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</si>
  <si>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</si>
  <si>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</si>
  <si>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</si>
  <si>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</si>
  <si>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</si>
  <si>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</si>
  <si>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</si>
  <si>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</si>
  <si>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</si>
  <si>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</si>
  <si>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</si>
  <si>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</si>
  <si>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</si>
  <si>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</si>
  <si>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</si>
  <si>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</si>
  <si>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</si>
  <si>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</si>
  <si>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</si>
  <si>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</si>
  <si>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</si>
  <si>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</si>
  <si>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</si>
  <si>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</si>
  <si>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</si>
  <si>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</si>
  <si>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</si>
  <si>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</si>
  <si>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</si>
  <si>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</si>
  <si>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</si>
  <si>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</si>
  <si>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</si>
  <si>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</si>
  <si>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</si>
  <si>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</si>
  <si>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</si>
  <si>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</si>
  <si>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</si>
  <si>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</si>
  <si>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</si>
  <si>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</si>
  <si>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</si>
  <si>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</si>
  <si>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</si>
  <si>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</si>
  <si>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</si>
  <si>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</si>
  <si>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</si>
  <si>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</si>
  <si>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</si>
  <si>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</si>
  <si>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</si>
  <si>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</si>
  <si>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</si>
  <si>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</si>
  <si>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</si>
  <si>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</si>
  <si>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</si>
  <si>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</si>
  <si>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</si>
  <si>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</si>
  <si>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</si>
  <si>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</si>
  <si>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</si>
  <si>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</si>
  <si>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</si>
  <si>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</si>
  <si>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</si>
  <si>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</si>
  <si>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</si>
  <si>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</si>
  <si>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</si>
  <si>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</si>
  <si>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</si>
  <si>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</si>
  <si>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</si>
  <si>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</si>
  <si>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</si>
  <si>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</si>
  <si>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</si>
  <si>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</si>
  <si>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</si>
  <si>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</si>
  <si>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</si>
  <si>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</si>
  <si>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</si>
  <si>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</si>
  <si>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</si>
  <si>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</si>
  <si>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</si>
  <si>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</si>
  <si>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</si>
  <si>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</si>
  <si>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</si>
  <si>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</si>
  <si>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</si>
  <si>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</si>
  <si>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</si>
  <si>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</si>
  <si>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</si>
  <si>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</si>
  <si>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</si>
  <si>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</si>
  <si>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</si>
  <si>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</si>
  <si>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</si>
  <si>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</si>
  <si>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</si>
  <si>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</si>
  <si>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</si>
  <si>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</si>
  <si>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</si>
  <si>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</si>
  <si>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</si>
  <si>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</si>
  <si>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</si>
  <si>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</si>
  <si>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</si>
  <si>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</si>
  <si>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</si>
  <si>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</si>
  <si>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</si>
  <si>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</si>
  <si>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</si>
  <si>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</si>
  <si>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</si>
  <si>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</si>
  <si>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</si>
  <si>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</si>
  <si>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</si>
  <si>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</si>
  <si>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</si>
  <si>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</si>
  <si>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</si>
  <si>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</si>
  <si>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</si>
  <si>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</si>
  <si>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</si>
  <si>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</si>
  <si>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</si>
  <si>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</si>
  <si>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</si>
  <si>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</si>
  <si>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</si>
  <si>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</si>
  <si>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</si>
  <si>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</si>
  <si>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</si>
  <si>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</si>
  <si>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</si>
  <si>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</si>
  <si>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</si>
  <si>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</si>
  <si>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</si>
  <si>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</si>
  <si>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</si>
  <si>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</si>
  <si>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</si>
  <si>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</si>
  <si>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</si>
  <si>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</si>
  <si>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</si>
  <si>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</si>
  <si>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</si>
  <si>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</si>
  <si>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</si>
  <si>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</si>
  <si>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</si>
  <si>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</si>
  <si>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</si>
  <si>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</si>
  <si>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</si>
  <si>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</si>
  <si>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</si>
  <si>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</si>
  <si>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</si>
  <si>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</si>
  <si>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</si>
  <si>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</si>
  <si>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</si>
  <si>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</si>
  <si>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</si>
  <si>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</si>
  <si>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</si>
  <si>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</si>
  <si>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</si>
  <si>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</si>
  <si>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</si>
  <si>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</si>
  <si>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</si>
  <si>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</si>
  <si>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</si>
  <si>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</si>
  <si>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</si>
  <si>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</si>
  <si>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</si>
  <si>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</si>
  <si>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</si>
  <si>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</si>
  <si>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</si>
  <si>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</si>
  <si>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</si>
  <si>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</si>
  <si>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</si>
  <si>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</si>
  <si>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</si>
  <si>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</si>
  <si>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</si>
  <si>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</si>
  <si>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</si>
  <si>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</si>
  <si>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</si>
  <si>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</si>
  <si>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</si>
  <si>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</si>
  <si>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</si>
  <si>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</si>
  <si>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</si>
  <si>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</si>
  <si>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</si>
  <si>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</si>
  <si>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</si>
  <si>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</si>
  <si>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</si>
  <si>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</si>
  <si>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</si>
  <si>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</si>
  <si>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</si>
  <si>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</si>
  <si>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</si>
  <si>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</si>
  <si>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</si>
  <si>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</si>
  <si>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</si>
  <si>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</si>
  <si>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</si>
  <si>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</si>
  <si>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</si>
  <si>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</si>
  <si>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</si>
  <si>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</si>
  <si>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</si>
  <si>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</si>
  <si>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</si>
  <si>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</si>
  <si>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</si>
  <si>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</si>
  <si>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</si>
  <si>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</si>
  <si>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</si>
  <si>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</si>
  <si>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</si>
  <si>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</si>
  <si>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</si>
  <si>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</si>
  <si>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</si>
  <si>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</si>
  <si>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</si>
  <si>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</si>
  <si>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</si>
  <si>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</si>
  <si>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</si>
  <si>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</si>
  <si>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</si>
  <si>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</si>
  <si>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</si>
  <si>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</si>
  <si>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</si>
  <si>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</si>
  <si>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</si>
  <si>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</si>
  <si>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</si>
  <si>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</si>
  <si>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</si>
  <si>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</si>
  <si>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</si>
  <si>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</si>
  <si>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</si>
  <si>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</si>
  <si>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</si>
  <si>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</si>
  <si>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</si>
  <si>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</si>
  <si>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</si>
  <si>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</si>
  <si>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</si>
  <si>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</si>
  <si>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</si>
  <si>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</si>
  <si>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</si>
  <si>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</si>
  <si>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</si>
  <si>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</si>
  <si>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</si>
  <si>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</si>
  <si>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</si>
  <si>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</si>
  <si>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</si>
  <si>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</si>
  <si>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</si>
  <si>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</si>
  <si>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</si>
  <si>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</si>
  <si>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</si>
  <si>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</si>
  <si>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</si>
  <si>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</si>
  <si>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</si>
  <si>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</si>
  <si>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</si>
  <si>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</si>
  <si>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</si>
  <si>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</si>
  <si>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</si>
  <si>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</si>
  <si>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</si>
  <si>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</si>
  <si>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</si>
  <si>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</si>
  <si>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</si>
  <si>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</si>
  <si>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</si>
  <si>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</si>
  <si>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</si>
  <si>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</si>
  <si>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</si>
  <si>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</si>
  <si>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</si>
  <si>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</si>
  <si>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</si>
  <si>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</si>
  <si>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</si>
  <si>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</si>
  <si>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</si>
  <si>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</si>
  <si>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</si>
  <si>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</si>
  <si>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</si>
  <si>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</si>
  <si>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</si>
  <si>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</si>
  <si>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</si>
  <si>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</si>
  <si>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</si>
  <si>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</si>
  <si>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</si>
  <si>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</si>
  <si>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</si>
  <si>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</si>
  <si>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</si>
  <si>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</si>
  <si>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</si>
  <si>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</si>
  <si>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</si>
  <si>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</si>
  <si>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</si>
  <si>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</si>
  <si>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</si>
  <si>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</si>
  <si>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</si>
  <si>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</si>
  <si>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</si>
  <si>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</si>
  <si>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</si>
  <si>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</si>
  <si>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</si>
  <si>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</si>
  <si>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</si>
  <si>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</si>
  <si>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</si>
  <si>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</si>
  <si>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</si>
  <si>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</si>
  <si>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</si>
  <si>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</si>
  <si>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</si>
  <si>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</si>
  <si>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</si>
  <si>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</si>
  <si>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</si>
  <si>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</si>
  <si>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</si>
  <si>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</si>
  <si>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</si>
  <si>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</si>
  <si>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</si>
  <si>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</si>
  <si>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</si>
  <si>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</si>
  <si>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</si>
  <si>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</si>
  <si>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</si>
  <si>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</si>
  <si>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</si>
  <si>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</si>
  <si>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</si>
  <si>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</si>
  <si>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</si>
  <si>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</si>
  <si>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</si>
  <si>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</si>
  <si>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</si>
  <si>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</si>
  <si>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</si>
  <si>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</si>
  <si>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</si>
  <si>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</si>
  <si>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</si>
  <si>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</si>
  <si>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</si>
  <si>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</si>
  <si>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</si>
  <si>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</si>
  <si>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</si>
  <si>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</si>
  <si>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</si>
  <si>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</si>
  <si>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</si>
  <si>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</si>
  <si>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</si>
  <si>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</si>
  <si>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</si>
  <si>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</si>
  <si>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</si>
  <si>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</si>
  <si>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</si>
  <si>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</si>
  <si>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</si>
  <si>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</si>
  <si>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</si>
  <si>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</si>
  <si>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</si>
  <si>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</si>
  <si>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</si>
  <si>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</si>
  <si>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</si>
  <si>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</si>
  <si>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</si>
  <si>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</si>
  <si>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</si>
  <si>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</si>
  <si>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</si>
  <si>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</si>
  <si>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</si>
  <si>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</si>
  <si>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</si>
  <si>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</si>
  <si>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</si>
  <si>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</si>
  <si>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</si>
  <si>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</si>
  <si>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</si>
  <si>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</si>
  <si>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</si>
  <si>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</si>
  <si>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</si>
  <si>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</si>
  <si>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</si>
  <si>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</si>
  <si>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</si>
  <si>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</si>
  <si>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</si>
  <si>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</si>
  <si>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</si>
  <si>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</si>
  <si>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</si>
  <si>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</si>
  <si>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</si>
  <si>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</si>
  <si>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</si>
  <si>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</si>
  <si>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</si>
  <si>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</si>
  <si>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</si>
  <si>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</si>
  <si>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</si>
  <si>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</si>
  <si>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</si>
  <si>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</si>
  <si>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</si>
  <si>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</si>
  <si>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</si>
  <si>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</si>
  <si>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</si>
  <si>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</si>
  <si>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</si>
  <si>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</si>
  <si>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</si>
  <si>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</si>
  <si>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</si>
  <si>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</si>
  <si>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</si>
  <si>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</si>
  <si>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</si>
  <si>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</si>
  <si>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</si>
  <si>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</si>
  <si>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</si>
  <si>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</si>
  <si>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</si>
  <si>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</si>
  <si>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</si>
  <si>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</si>
  <si>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</si>
  <si>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</si>
  <si>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</si>
  <si>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</si>
  <si>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</si>
  <si>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</si>
  <si>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</si>
  <si>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</si>
  <si>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</si>
  <si>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</si>
  <si>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</si>
  <si>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</si>
  <si>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</si>
  <si>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</si>
  <si>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</si>
  <si>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</si>
  <si>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</si>
  <si>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</si>
  <si>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</si>
  <si>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</si>
  <si>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</si>
  <si>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</si>
  <si>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</si>
  <si>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</si>
  <si>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</si>
  <si>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</si>
  <si>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</si>
  <si>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</si>
  <si>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</si>
  <si>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</si>
  <si>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</si>
  <si>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</si>
  <si>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</si>
  <si>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</si>
  <si>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</si>
  <si>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</si>
  <si>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</si>
  <si>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</si>
  <si>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</si>
  <si>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</si>
  <si>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</si>
  <si>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</si>
  <si>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</si>
  <si>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</si>
  <si>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</si>
  <si>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</si>
  <si>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</si>
  <si>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</si>
  <si>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</si>
  <si>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</si>
  <si>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</si>
  <si>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</si>
  <si>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</si>
  <si>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</si>
  <si>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</si>
  <si>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</si>
  <si>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</si>
  <si>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</si>
  <si>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</si>
  <si>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</si>
  <si>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</si>
  <si>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</si>
  <si>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</si>
  <si>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</si>
  <si>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</si>
  <si>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</si>
  <si>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</si>
  <si>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</si>
  <si>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</si>
  <si>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</si>
  <si>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</si>
  <si>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</si>
  <si>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</si>
  <si>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</si>
  <si>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</si>
  <si>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</si>
  <si>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</si>
  <si>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</si>
  <si>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</si>
  <si>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</si>
  <si>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</si>
  <si>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</si>
  <si>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</si>
  <si>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</si>
  <si>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</si>
  <si>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</si>
  <si>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</si>
  <si>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</si>
  <si>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</si>
  <si>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</si>
  <si>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</si>
  <si>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</si>
  <si>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</si>
  <si>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</si>
  <si>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</si>
  <si>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</si>
  <si>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</si>
  <si>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</si>
  <si>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</si>
  <si>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</si>
  <si>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</si>
  <si>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</si>
  <si>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</si>
  <si>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</si>
  <si>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</si>
  <si>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</si>
  <si>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</si>
  <si>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</si>
  <si>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</si>
  <si>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</si>
  <si>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</si>
  <si>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</si>
  <si>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</si>
  <si>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</si>
  <si>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</si>
  <si>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</si>
  <si>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</si>
  <si>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</si>
  <si>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</si>
  <si>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</si>
  <si>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</si>
  <si>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</si>
  <si>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</si>
  <si>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</si>
  <si>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</si>
  <si>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</si>
  <si>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</si>
  <si>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</si>
  <si>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</si>
  <si>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</si>
  <si>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</si>
  <si>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</si>
  <si>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</si>
  <si>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</si>
  <si>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</si>
  <si>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</si>
  <si>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</si>
  <si>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</si>
  <si>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</si>
  <si>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</si>
  <si>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</si>
  <si>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</si>
  <si>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</si>
  <si>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</si>
  <si>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</si>
  <si>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</si>
  <si>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</si>
  <si>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</si>
  <si>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</si>
  <si>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</si>
  <si>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</si>
  <si>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</si>
  <si>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</si>
  <si>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</si>
  <si>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</si>
  <si>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</si>
  <si>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</si>
  <si>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</si>
  <si>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</si>
  <si>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</si>
  <si>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</si>
  <si>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</si>
  <si>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</si>
  <si>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</si>
  <si>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</si>
  <si>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</si>
  <si>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</si>
  <si>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</si>
  <si>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</si>
  <si>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</si>
  <si>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</si>
  <si>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</si>
  <si>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</si>
  <si>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</si>
  <si>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</si>
  <si>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</si>
  <si>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</si>
  <si>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</si>
  <si>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</si>
  <si>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</si>
  <si>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</si>
  <si>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</si>
  <si>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</si>
  <si>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</si>
  <si>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</si>
  <si>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</si>
  <si>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</si>
  <si>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</si>
  <si>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</si>
  <si>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</si>
  <si>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</si>
  <si>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</si>
  <si>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</si>
  <si>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</si>
  <si>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</si>
  <si>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</si>
  <si>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</si>
  <si>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</si>
  <si>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</si>
  <si>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</si>
  <si>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</si>
  <si>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</si>
  <si>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</si>
  <si>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</si>
  <si>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</si>
  <si>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</si>
  <si>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</si>
  <si>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</si>
  <si>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</si>
  <si>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</si>
  <si>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</si>
  <si>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</si>
  <si>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</si>
  <si>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</si>
  <si>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</si>
  <si>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</si>
  <si>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</si>
  <si>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</si>
  <si>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</si>
  <si>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</si>
  <si>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</si>
  <si>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</si>
  <si>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</si>
  <si>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</si>
  <si>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</si>
  <si>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</si>
  <si>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</si>
  <si>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</si>
  <si>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</si>
  <si>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</si>
  <si>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</si>
  <si>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</si>
  <si>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</si>
  <si>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</si>
  <si>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</si>
  <si>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</si>
  <si>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</si>
  <si>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</si>
  <si>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</si>
  <si>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</si>
  <si>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</si>
  <si>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</si>
  <si>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</si>
  <si>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</si>
  <si>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</si>
  <si>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</si>
  <si>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</si>
  <si>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</si>
  <si>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</si>
  <si>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</si>
  <si>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</si>
  <si>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</si>
  <si>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</si>
  <si>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</si>
  <si>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</si>
  <si>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</si>
  <si>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</si>
  <si>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</si>
  <si>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</si>
  <si>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</si>
  <si>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</si>
  <si>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</si>
  <si>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</si>
  <si>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</si>
  <si>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</si>
  <si>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</si>
  <si>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</si>
  <si>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</si>
  <si>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</si>
  <si>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</si>
  <si>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</si>
  <si>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</si>
  <si>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</si>
  <si>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</si>
  <si>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</si>
  <si>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</si>
  <si>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</si>
  <si>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</si>
  <si>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</si>
  <si>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</si>
  <si>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</si>
  <si>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</si>
  <si>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</si>
  <si>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</si>
  <si>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</si>
  <si>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</si>
  <si>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</si>
  <si>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</si>
  <si>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</si>
  <si>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</si>
  <si>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</si>
  <si>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</si>
  <si>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</si>
  <si>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</si>
  <si>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</si>
  <si>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</si>
  <si>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</si>
  <si>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</si>
  <si>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</si>
  <si>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</si>
  <si>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</si>
  <si>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</si>
  <si>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</si>
  <si>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</si>
  <si>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</si>
  <si>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</si>
  <si>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</si>
  <si>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</si>
  <si>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</si>
  <si>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</si>
  <si>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</si>
  <si>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</si>
  <si>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</si>
  <si>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</si>
  <si>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</si>
  <si>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</si>
  <si>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</si>
  <si>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</si>
  <si>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</si>
  <si>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</si>
  <si>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</si>
  <si>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</si>
  <si>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</si>
  <si>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</si>
  <si>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</si>
  <si>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</si>
  <si>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</si>
  <si>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</si>
  <si>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</si>
  <si>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</si>
  <si>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</si>
  <si>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</si>
  <si>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</si>
  <si>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</si>
  <si>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</si>
  <si>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</si>
  <si>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</si>
  <si>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</si>
  <si>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</si>
  <si>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</si>
  <si>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</si>
  <si>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</si>
  <si>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</si>
  <si>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</si>
  <si>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</si>
  <si>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</si>
  <si>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</si>
  <si>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</si>
  <si>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</si>
  <si>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</si>
  <si>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</si>
  <si>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</si>
  <si>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</si>
  <si>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</si>
  <si>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</si>
  <si>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</si>
  <si>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</si>
  <si>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</si>
  <si>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</si>
  <si>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</si>
  <si>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</si>
  <si>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</si>
  <si>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</si>
  <si>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</si>
  <si>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</si>
  <si>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</si>
  <si>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</si>
  <si>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</si>
  <si>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</si>
  <si>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</si>
  <si>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</si>
  <si>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</si>
  <si>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</si>
  <si>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</si>
  <si>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</si>
  <si>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</si>
  <si>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</si>
  <si>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</si>
  <si>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</si>
  <si>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</si>
  <si>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</si>
  <si>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</si>
  <si>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</si>
  <si>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</si>
  <si>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</si>
  <si>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</si>
  <si>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</si>
  <si>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</si>
  <si>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</si>
  <si>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</si>
  <si>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</si>
  <si>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</si>
  <si>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</si>
  <si>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</si>
  <si>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</si>
  <si>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</si>
  <si>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</si>
  <si>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</si>
  <si>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</si>
  <si>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</si>
  <si>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</si>
  <si>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</si>
  <si>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</si>
  <si>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</si>
  <si>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</si>
  <si>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</si>
  <si>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</si>
  <si>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</si>
  <si>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</si>
  <si>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</si>
  <si>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</si>
  <si>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</si>
  <si>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</si>
  <si>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</si>
  <si>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</si>
  <si>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</si>
  <si>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</si>
  <si>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</si>
  <si>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</si>
  <si>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</si>
  <si>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</si>
  <si>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</si>
  <si>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</si>
  <si>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</si>
  <si>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</si>
  <si>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</si>
  <si>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</si>
  <si>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</si>
  <si>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</si>
  <si>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</si>
  <si>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</si>
  <si>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</si>
  <si>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</si>
  <si>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</si>
  <si>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</si>
  <si>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</si>
  <si>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</si>
  <si>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</si>
  <si>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</si>
  <si>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</si>
  <si>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</si>
  <si>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</si>
  <si>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</si>
  <si>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</si>
  <si>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</si>
  <si>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</si>
  <si>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</si>
  <si>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</si>
  <si>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</si>
  <si>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</si>
  <si>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</si>
  <si>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</si>
  <si>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</si>
  <si>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</si>
  <si>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</si>
  <si>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</si>
  <si>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</si>
  <si>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</si>
  <si>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</si>
  <si>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</si>
  <si>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</si>
  <si>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</si>
  <si>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</si>
  <si>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</si>
  <si>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</si>
  <si>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</si>
  <si>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</si>
  <si>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</si>
  <si>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</si>
  <si>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</si>
  <si>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</si>
  <si>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</si>
  <si>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</si>
  <si>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</si>
  <si>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</si>
  <si>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</si>
  <si>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</si>
  <si>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</si>
  <si>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</si>
  <si>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</si>
  <si>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</si>
  <si>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</si>
  <si>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</si>
  <si>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</si>
  <si>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</si>
  <si>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</si>
  <si>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</si>
  <si>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</si>
  <si>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</si>
  <si>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</si>
  <si>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</si>
  <si>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</si>
  <si>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</si>
  <si>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</si>
  <si>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</si>
  <si>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</si>
  <si>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</si>
  <si>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</si>
  <si>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</si>
  <si>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</si>
  <si>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</si>
  <si>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</si>
  <si>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</si>
  <si>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</si>
  <si>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</si>
  <si>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</si>
  <si>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</si>
  <si>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</si>
  <si>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</si>
  <si>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</si>
  <si>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</si>
  <si>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</si>
  <si>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</si>
  <si>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</si>
  <si>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</si>
  <si>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</si>
  <si>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</si>
  <si>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</si>
  <si>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</si>
  <si>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</si>
  <si>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</si>
  <si>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</si>
  <si>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</si>
  <si>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</si>
  <si>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</si>
  <si>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</si>
  <si>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</si>
  <si>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</si>
  <si>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</si>
  <si>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</si>
  <si>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</si>
  <si>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</si>
  <si>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</si>
  <si>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</si>
  <si>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</si>
  <si>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</si>
  <si>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</si>
  <si>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</si>
  <si>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</si>
  <si>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</si>
  <si>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</si>
  <si>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</si>
  <si>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</si>
  <si>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</si>
  <si>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</si>
  <si>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</si>
  <si>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</si>
  <si>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</si>
  <si>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</si>
  <si>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</si>
  <si>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</si>
  <si>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</si>
  <si>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</si>
  <si>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</si>
  <si>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</si>
  <si>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</si>
  <si>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</si>
  <si>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</si>
  <si>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</si>
  <si>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</si>
  <si>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</si>
  <si>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</si>
  <si>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</si>
  <si>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</si>
  <si>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</si>
  <si>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</si>
  <si>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</si>
  <si>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</si>
  <si>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</si>
  <si>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</si>
  <si>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</si>
  <si>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</si>
  <si>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</si>
  <si>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</si>
  <si>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</si>
  <si>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</si>
  <si>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</si>
  <si>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</si>
  <si>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</si>
  <si>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</si>
  <si>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</si>
  <si>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</si>
  <si>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</si>
  <si>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</si>
  <si>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</si>
  <si>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</si>
  <si>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</si>
  <si>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</si>
  <si>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</si>
  <si>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</si>
  <si>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</si>
  <si>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</si>
  <si>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</si>
  <si>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</si>
  <si>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</si>
  <si>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</si>
  <si>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</si>
  <si>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</si>
  <si>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</si>
  <si>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</si>
  <si>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</si>
  <si>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</si>
  <si>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</si>
  <si>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</si>
  <si>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</si>
  <si>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</si>
  <si>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</si>
  <si>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</si>
  <si>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</si>
  <si>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</si>
  <si>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</si>
  <si>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</si>
  <si>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</si>
  <si>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</si>
  <si>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</si>
  <si>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</si>
  <si>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</si>
  <si>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</si>
  <si>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</si>
  <si>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</si>
  <si>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</si>
  <si>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</si>
  <si>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</si>
  <si>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</si>
  <si>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</si>
  <si>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</si>
  <si>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</si>
  <si>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</si>
  <si>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</si>
  <si>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</si>
  <si>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</si>
  <si>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</si>
  <si>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</si>
  <si>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</si>
  <si>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</si>
  <si>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</si>
  <si>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</si>
  <si>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</si>
  <si>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</si>
  <si>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</si>
  <si>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</si>
  <si>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</si>
  <si>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</si>
  <si>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</si>
  <si>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</si>
  <si>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</si>
  <si>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</si>
  <si>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</si>
  <si>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</si>
  <si>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</si>
  <si>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</si>
  <si>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</si>
  <si>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</si>
  <si>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</si>
  <si>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</si>
  <si>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</si>
  <si>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</si>
  <si>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</si>
  <si>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</si>
  <si>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</si>
  <si>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</si>
  <si>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</si>
  <si>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</si>
  <si>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</si>
  <si>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</si>
  <si>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</si>
  <si>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</si>
  <si>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</si>
  <si>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</si>
  <si>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</si>
  <si>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</si>
  <si>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</si>
  <si>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</si>
  <si>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</si>
  <si>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</si>
  <si>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</si>
  <si>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</si>
  <si>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</si>
  <si>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</si>
  <si>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</si>
  <si>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</si>
  <si>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</si>
  <si>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</si>
  <si>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</si>
  <si>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</si>
  <si>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</si>
  <si>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</si>
  <si>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</si>
  <si>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</si>
  <si>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</si>
  <si>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</si>
  <si>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</si>
  <si>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</si>
  <si>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</si>
  <si>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</si>
  <si>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</si>
  <si>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</si>
  <si>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</si>
  <si>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</si>
  <si>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</si>
  <si>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</si>
  <si>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</si>
  <si>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</si>
  <si>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</si>
  <si>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</si>
  <si>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</si>
  <si>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</si>
  <si>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</si>
  <si>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</si>
  <si>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</si>
  <si>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</si>
  <si>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</si>
  <si>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</si>
  <si>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</si>
  <si>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</si>
  <si>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</si>
  <si>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</si>
  <si>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</si>
  <si>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</si>
  <si>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</si>
  <si>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</si>
  <si>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</si>
  <si>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</si>
  <si>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</si>
  <si>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</si>
  <si>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</si>
  <si>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</si>
  <si>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</si>
  <si>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</si>
  <si>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</si>
  <si>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</si>
  <si>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</si>
  <si>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</si>
  <si>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</si>
  <si>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</si>
  <si>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</si>
  <si>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</si>
  <si>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</si>
  <si>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</si>
  <si>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</si>
  <si>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</si>
  <si>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</si>
  <si>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</si>
  <si>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</si>
  <si>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</si>
  <si>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</si>
  <si>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</si>
  <si>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</si>
  <si>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</si>
  <si>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</si>
  <si>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</si>
  <si>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</si>
  <si>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</si>
  <si>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</si>
  <si>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</si>
  <si>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</si>
  <si>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</si>
  <si>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</si>
  <si>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</si>
  <si>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</si>
  <si>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</si>
  <si>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</si>
  <si>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</si>
  <si>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</si>
  <si>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</si>
  <si>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</si>
  <si>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</si>
  <si>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</si>
  <si>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</si>
  <si>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</si>
  <si>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</si>
  <si>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</si>
  <si>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</si>
  <si>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</si>
  <si>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</si>
  <si>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</si>
  <si>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</si>
  <si>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</si>
  <si>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</si>
  <si>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</si>
  <si>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</si>
  <si>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</si>
  <si>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</si>
  <si>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</si>
  <si>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</si>
  <si>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</si>
  <si>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</si>
  <si>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</si>
  <si>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</si>
  <si>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</si>
  <si>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</si>
  <si>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</si>
  <si>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</si>
  <si>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</si>
  <si>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</si>
  <si>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</si>
  <si>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</si>
  <si>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</si>
  <si>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</si>
  <si>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</si>
  <si>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</si>
  <si>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</si>
  <si>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</si>
  <si>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</si>
  <si>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</si>
  <si>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</si>
  <si>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</si>
  <si>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</si>
  <si>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</si>
  <si>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</si>
  <si>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</si>
  <si>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</si>
  <si>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</si>
  <si>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</si>
  <si>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</si>
  <si>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</si>
  <si>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</si>
  <si>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</si>
  <si>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</si>
  <si>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</si>
  <si>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</si>
  <si>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</si>
  <si>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</si>
  <si>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</si>
  <si>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</si>
  <si>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</si>
  <si>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</si>
  <si>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</si>
  <si>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</si>
  <si>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</si>
  <si>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</si>
  <si>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</si>
  <si>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</si>
  <si>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</si>
  <si>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</si>
  <si>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</si>
  <si>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</si>
  <si>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</si>
  <si>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</si>
  <si>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</si>
  <si>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</si>
  <si>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</si>
  <si>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</si>
  <si>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</si>
  <si>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</si>
  <si>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</si>
  <si>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</si>
  <si>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</si>
  <si>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</si>
  <si>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</si>
  <si>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</si>
  <si>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</si>
  <si>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</si>
  <si>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</si>
  <si>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</si>
  <si>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</si>
  <si>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</si>
  <si>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</si>
  <si>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</si>
  <si>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</si>
  <si>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</si>
  <si>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</si>
  <si>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</si>
  <si>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</si>
  <si>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</si>
  <si>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</si>
  <si>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</si>
  <si>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</si>
  <si>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</si>
  <si>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</si>
  <si>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</si>
  <si>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</si>
  <si>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</si>
  <si>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</si>
  <si>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</si>
  <si>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</si>
  <si>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</si>
  <si>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</si>
  <si>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</si>
  <si>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</si>
  <si>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</si>
  <si>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</si>
  <si>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</si>
  <si>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</si>
  <si>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</si>
  <si>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</si>
  <si>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</si>
  <si>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</si>
  <si>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</si>
  <si>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</si>
  <si>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</si>
  <si>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</si>
  <si>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</si>
  <si>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</si>
  <si>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</si>
  <si>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</si>
  <si>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</si>
  <si>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</si>
  <si>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</si>
  <si>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</si>
  <si>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</si>
  <si>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</si>
  <si>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</si>
  <si>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</si>
  <si>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</si>
  <si>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</si>
  <si>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</si>
  <si>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</si>
  <si>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</si>
  <si>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</si>
  <si>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</si>
  <si>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</si>
  <si>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</si>
  <si>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</si>
  <si>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</si>
  <si>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</si>
  <si>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</si>
  <si>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</si>
  <si>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</si>
  <si>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</si>
  <si>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</si>
  <si>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</si>
  <si>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</si>
  <si>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</si>
  <si>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</si>
  <si>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</si>
  <si>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</si>
  <si>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</si>
  <si>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</si>
  <si>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</si>
  <si>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</si>
  <si>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</si>
  <si>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</si>
  <si>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</si>
  <si>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</si>
  <si>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</si>
  <si>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</si>
  <si>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</si>
  <si>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</si>
  <si>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</si>
  <si>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</si>
  <si>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</si>
  <si>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</si>
  <si>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</si>
  <si>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</si>
  <si>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</si>
  <si>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</si>
  <si>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</si>
  <si>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</si>
  <si>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</si>
  <si>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</si>
  <si>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</si>
  <si>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</si>
  <si>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</si>
  <si>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</si>
  <si>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</si>
  <si>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</si>
  <si>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</si>
  <si>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</si>
  <si>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</si>
  <si>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</si>
  <si>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</si>
  <si>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</si>
  <si>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</si>
  <si>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</si>
  <si>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</si>
  <si>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</si>
  <si>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</si>
  <si>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</si>
  <si>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</si>
  <si>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</si>
  <si>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</si>
  <si>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</si>
  <si>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</si>
  <si>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</si>
  <si>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</si>
  <si>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</si>
  <si>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</si>
  <si>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</si>
  <si>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</si>
  <si>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</si>
  <si>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</si>
  <si>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</si>
  <si>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</si>
  <si>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</si>
  <si>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</si>
  <si>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</si>
  <si>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</si>
  <si>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</si>
  <si>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</si>
  <si>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</si>
  <si>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</si>
  <si>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</si>
  <si>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</si>
  <si>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</si>
  <si>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</si>
  <si>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</si>
  <si>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</si>
  <si>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</si>
  <si>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</si>
  <si>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</si>
  <si>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</si>
  <si>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</si>
  <si>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</si>
  <si>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</si>
  <si>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</si>
  <si>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</si>
  <si>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</si>
  <si>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</si>
  <si>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</si>
  <si>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</si>
  <si>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</si>
  <si>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</si>
  <si>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</si>
  <si>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</si>
  <si>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</si>
  <si>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</si>
  <si>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</si>
  <si>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</si>
  <si>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</si>
  <si>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</si>
  <si>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</si>
  <si>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</si>
  <si>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</si>
  <si>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</si>
  <si>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</si>
  <si>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</si>
  <si>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</si>
  <si>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</si>
  <si>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</si>
  <si>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</si>
  <si>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</si>
  <si>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</si>
  <si>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</si>
  <si>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</si>
  <si>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</si>
  <si>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</si>
  <si>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</si>
  <si>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</si>
  <si>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</si>
  <si>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</si>
  <si>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</si>
  <si>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</si>
  <si>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</si>
  <si>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</si>
  <si>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</si>
  <si>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</si>
  <si>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</si>
  <si>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</si>
  <si>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</si>
  <si>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</si>
  <si>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</si>
  <si>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</si>
  <si>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</si>
  <si>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</si>
  <si>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</si>
  <si>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</si>
  <si>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</si>
  <si>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</si>
  <si>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</si>
  <si>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</si>
  <si>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</si>
  <si>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</si>
  <si>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</si>
  <si>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</si>
  <si>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</si>
  <si>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</si>
  <si>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</si>
  <si>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</si>
  <si>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</si>
  <si>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</si>
  <si>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</si>
  <si>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</si>
  <si>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</si>
  <si>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</si>
  <si>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</si>
  <si>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</si>
  <si>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</si>
  <si>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</si>
  <si>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</si>
  <si>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</si>
  <si>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</si>
  <si>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</si>
  <si>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</si>
  <si>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</si>
  <si>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</si>
  <si>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</si>
  <si>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</si>
  <si>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</si>
  <si>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</si>
  <si>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</si>
  <si>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</si>
  <si>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</si>
  <si>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</si>
  <si>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</si>
  <si>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</si>
  <si>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</si>
  <si>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</si>
  <si>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</si>
  <si>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</si>
  <si>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</si>
  <si>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</si>
  <si>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</si>
  <si>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</si>
  <si>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</si>
  <si>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</si>
  <si>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</si>
  <si>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</si>
  <si>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</si>
  <si>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</si>
  <si>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</si>
  <si>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</si>
  <si>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</si>
  <si>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</si>
  <si>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</si>
  <si>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</si>
  <si>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</si>
  <si>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</si>
  <si>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</si>
  <si>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</si>
  <si>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</si>
  <si>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</si>
  <si>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</si>
  <si>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</si>
  <si>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</si>
  <si>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</si>
  <si>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</si>
  <si>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</si>
  <si>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</si>
  <si>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</si>
  <si>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</si>
  <si>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</si>
  <si>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</si>
  <si>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</si>
  <si>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</si>
  <si>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</si>
  <si>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</si>
  <si>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</si>
  <si>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</si>
  <si>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</si>
  <si>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</si>
  <si>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</si>
  <si>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</si>
  <si>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</si>
  <si>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</si>
  <si>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</si>
  <si>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</si>
  <si>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</si>
  <si>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</si>
  <si>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</si>
  <si>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</si>
  <si>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</si>
  <si>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</si>
  <si>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</si>
  <si>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</si>
  <si>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</si>
  <si>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</si>
  <si>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</si>
  <si>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</si>
  <si>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</si>
  <si>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</si>
  <si>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</si>
  <si>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</si>
  <si>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</si>
  <si>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</si>
  <si>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</si>
  <si>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</si>
  <si>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</si>
  <si>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</si>
  <si>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</si>
  <si>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</si>
  <si>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</si>
  <si>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</si>
  <si>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</si>
  <si>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</si>
  <si>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</si>
  <si>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</si>
  <si>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</si>
  <si>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</si>
  <si>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</si>
  <si>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</si>
  <si>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</si>
  <si>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</si>
  <si>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</si>
  <si>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</si>
  <si>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</si>
  <si>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</si>
  <si>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</si>
  <si>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</si>
  <si>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</si>
  <si>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</si>
  <si>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</si>
  <si>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</si>
  <si>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</si>
  <si>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</si>
  <si>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</si>
  <si>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</si>
  <si>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</si>
  <si>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</si>
  <si>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</si>
  <si>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</si>
  <si>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</si>
  <si>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</si>
  <si>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</si>
  <si>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</si>
  <si>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</si>
  <si>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</si>
  <si>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</si>
  <si>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</si>
  <si>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</si>
  <si>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</si>
  <si>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</si>
  <si>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</si>
  <si>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</si>
  <si>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</si>
  <si>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</si>
  <si>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</si>
  <si>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</si>
  <si>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</si>
  <si>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</si>
  <si>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</si>
  <si>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</si>
  <si>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</si>
  <si>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</si>
  <si>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</si>
  <si>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</si>
  <si>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</si>
  <si>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</si>
  <si>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</si>
  <si>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</si>
  <si>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</si>
  <si>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</si>
  <si>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</si>
  <si>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</si>
  <si>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</si>
  <si>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</si>
  <si>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</si>
  <si>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</si>
  <si>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</si>
  <si>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</si>
  <si>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</si>
  <si>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</si>
  <si>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</si>
  <si>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</si>
  <si>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</si>
  <si>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</si>
  <si>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</si>
  <si>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</si>
  <si>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</si>
  <si>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</si>
  <si>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</si>
  <si>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</si>
  <si>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</si>
  <si>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</si>
  <si>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</si>
  <si>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</si>
  <si>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</si>
  <si>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</si>
  <si>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</si>
  <si>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</si>
  <si>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</si>
  <si>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</si>
  <si>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</si>
  <si>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</si>
  <si>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</si>
  <si>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</si>
  <si>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</si>
  <si>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</si>
  <si>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</si>
  <si>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</si>
  <si>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</si>
  <si>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</si>
  <si>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</si>
  <si>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</si>
  <si>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</si>
  <si>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</si>
  <si>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</si>
  <si>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</si>
  <si>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</si>
  <si>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</si>
  <si>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</si>
  <si>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</si>
  <si>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</si>
  <si>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</si>
  <si>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</si>
  <si>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</si>
  <si>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</si>
  <si>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</si>
  <si>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</si>
  <si>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</si>
  <si>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</si>
  <si>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</si>
  <si>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</si>
  <si>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</si>
  <si>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</si>
  <si>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</si>
  <si>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</si>
  <si>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</si>
  <si>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</si>
  <si>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</si>
  <si>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</si>
  <si>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</si>
  <si>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</si>
  <si>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</si>
  <si>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</si>
  <si>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</si>
  <si>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</si>
  <si>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</si>
  <si>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</si>
  <si>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</si>
  <si>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</si>
  <si>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</si>
  <si>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</si>
  <si>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</si>
  <si>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</si>
  <si>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</si>
  <si>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</si>
  <si>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</si>
  <si>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</si>
  <si>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</si>
  <si>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</si>
  <si>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</si>
  <si>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</si>
  <si>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</si>
  <si>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</si>
  <si>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</si>
  <si>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</si>
  <si>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</si>
  <si>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</si>
  <si>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</si>
  <si>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</si>
  <si>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</si>
  <si>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</si>
  <si>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</si>
  <si>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</si>
  <si>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</si>
  <si>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</si>
  <si>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</si>
  <si>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</si>
  <si>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</si>
  <si>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</si>
  <si>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</si>
  <si>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</si>
  <si>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</si>
  <si>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</si>
  <si>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</si>
  <si>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</si>
  <si>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</si>
  <si>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</si>
  <si>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</si>
  <si>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</si>
  <si>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</si>
  <si>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</si>
  <si>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</si>
  <si>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</si>
  <si>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</si>
  <si>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</si>
  <si>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</si>
  <si>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</si>
  <si>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</si>
  <si>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</si>
  <si>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</si>
  <si>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</si>
  <si>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</si>
  <si>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</si>
  <si>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</si>
  <si>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</si>
  <si>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</si>
  <si>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</si>
  <si>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</si>
  <si>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</si>
  <si>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</si>
  <si>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</si>
  <si>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</si>
  <si>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</si>
  <si>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</si>
  <si>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</si>
  <si>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</si>
  <si>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</si>
  <si>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</si>
  <si>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</si>
  <si>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</si>
  <si>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</si>
  <si>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</si>
  <si>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</si>
  <si>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</si>
  <si>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</si>
  <si>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</si>
  <si>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</si>
  <si>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</si>
  <si>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</si>
  <si>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</si>
  <si>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</si>
  <si>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</si>
  <si>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</si>
  <si>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</si>
  <si>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</si>
  <si>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</si>
  <si>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</si>
  <si>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</si>
  <si>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</si>
  <si>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</si>
  <si>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</si>
  <si>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</si>
  <si>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</si>
  <si>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</si>
  <si>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</si>
  <si>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</si>
  <si>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</si>
  <si>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</si>
  <si>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</si>
  <si>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</si>
  <si>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</si>
  <si>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</si>
  <si>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</si>
  <si>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</si>
  <si>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</si>
  <si>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</si>
  <si>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</si>
  <si>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</si>
  <si>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</si>
  <si>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</si>
  <si>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</si>
  <si>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</si>
  <si>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</si>
  <si>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</si>
  <si>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</si>
  <si>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</si>
  <si>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</si>
  <si>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</si>
  <si>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</si>
  <si>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</si>
  <si>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</si>
  <si>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</si>
  <si>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</si>
  <si>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</si>
  <si>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</si>
  <si>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</si>
  <si>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</si>
  <si>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</si>
  <si>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</si>
  <si>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</si>
  <si>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</si>
  <si>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</si>
  <si>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</si>
  <si>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</si>
  <si>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</si>
  <si>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</si>
  <si>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</si>
  <si>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</si>
  <si>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</si>
  <si>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</si>
  <si>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</si>
  <si>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</si>
  <si>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</si>
  <si>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</si>
  <si>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</si>
  <si>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</si>
  <si>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</si>
  <si>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</si>
  <si>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</si>
  <si>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</si>
  <si>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</si>
  <si>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</si>
  <si>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</si>
  <si>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</si>
  <si>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</si>
  <si>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</si>
  <si>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</si>
  <si>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</si>
  <si>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</si>
  <si>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</si>
  <si>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</si>
  <si>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</si>
  <si>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</si>
  <si>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</si>
  <si>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</si>
  <si>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</si>
  <si>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</si>
  <si>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</si>
  <si>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</si>
  <si>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</si>
  <si>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</si>
  <si>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</si>
  <si>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</si>
  <si>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</si>
  <si>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</si>
  <si>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</si>
  <si>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</si>
  <si>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</si>
  <si>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</si>
  <si>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</si>
  <si>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</si>
  <si>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</si>
  <si>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</si>
  <si>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</si>
  <si>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</si>
  <si>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</si>
  <si>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</si>
  <si>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</si>
  <si>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</si>
  <si>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</si>
  <si>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</si>
  <si>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</si>
  <si>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</si>
  <si>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</si>
  <si>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</si>
  <si>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</si>
  <si>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</si>
  <si>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</si>
  <si>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</si>
  <si>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</si>
  <si>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</si>
  <si>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</si>
  <si>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</si>
  <si>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</si>
  <si>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</si>
  <si>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</si>
  <si>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</si>
  <si>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</si>
  <si>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</si>
  <si>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</si>
  <si>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</si>
  <si>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</si>
  <si>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</si>
  <si>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</si>
  <si>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</si>
  <si>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</si>
  <si>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</si>
  <si>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</si>
  <si>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</si>
  <si>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</si>
  <si>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</si>
  <si>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</si>
  <si>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</si>
  <si>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</si>
  <si>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</si>
  <si>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</si>
  <si>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</si>
  <si>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</si>
  <si>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</si>
  <si>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</si>
  <si>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</si>
  <si>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</si>
  <si>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</si>
  <si>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</si>
  <si>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</si>
  <si>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</si>
  <si>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</si>
  <si>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</si>
  <si>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</si>
  <si>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</si>
  <si>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</si>
  <si>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</si>
  <si>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</si>
  <si>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</si>
  <si>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</si>
  <si>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</si>
  <si>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</si>
  <si>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</si>
  <si>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</si>
  <si>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</si>
  <si>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</si>
  <si>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</si>
  <si>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</si>
  <si>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</si>
  <si>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</si>
  <si>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</si>
  <si>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</si>
  <si>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</si>
  <si>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</si>
  <si>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</si>
  <si>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</si>
  <si>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</si>
  <si>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</si>
  <si>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</si>
  <si>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</si>
  <si>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</si>
  <si>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</si>
  <si>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</si>
  <si>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</si>
  <si>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</si>
  <si>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</si>
  <si>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</si>
  <si>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</si>
  <si>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</si>
  <si>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</si>
  <si>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</si>
  <si>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</si>
  <si>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</si>
  <si>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</si>
  <si>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</si>
  <si>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</si>
  <si>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</si>
  <si>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</si>
  <si>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</si>
  <si>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</si>
  <si>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</si>
  <si>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</si>
  <si>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</si>
  <si>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</si>
  <si>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</si>
  <si>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</si>
  <si>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</si>
  <si>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</si>
  <si>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</si>
  <si>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</si>
  <si>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</si>
  <si>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</si>
  <si>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</si>
  <si>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</si>
  <si>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</si>
  <si>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</si>
  <si>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</si>
  <si>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</si>
  <si>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</si>
  <si>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</si>
  <si>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</si>
  <si>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</si>
  <si>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</si>
  <si>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</si>
  <si>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</si>
  <si>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</si>
  <si>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</si>
  <si>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</si>
  <si>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</si>
  <si>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</si>
  <si>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</si>
  <si>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</si>
  <si>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</si>
  <si>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</si>
  <si>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</si>
  <si>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</si>
  <si>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</si>
  <si>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</si>
  <si>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</si>
  <si>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</si>
  <si>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</si>
  <si>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</si>
  <si>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</si>
  <si>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</si>
  <si>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</si>
  <si>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</si>
  <si>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</si>
  <si>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</si>
  <si>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</si>
  <si>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</si>
  <si>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</si>
  <si>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</si>
  <si>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</si>
  <si>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</si>
  <si>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</si>
  <si>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</si>
  <si>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</si>
  <si>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</si>
  <si>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</si>
  <si>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</si>
  <si>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</si>
  <si>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</si>
  <si>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</si>
  <si>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</si>
  <si>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</si>
  <si>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</si>
  <si>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</si>
  <si>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</si>
  <si>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</si>
  <si>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</si>
  <si>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</si>
  <si>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</si>
  <si>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</si>
  <si>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</si>
  <si>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</si>
  <si>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</si>
  <si>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</si>
  <si>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</si>
  <si>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</si>
  <si>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</si>
  <si>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</si>
  <si>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</si>
  <si>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</si>
  <si>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</si>
  <si>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</si>
  <si>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</si>
  <si>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</si>
  <si>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</si>
  <si>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</si>
  <si>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</si>
  <si>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</si>
  <si>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</si>
  <si>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</si>
  <si>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</si>
  <si>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</si>
  <si>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</si>
  <si>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</si>
  <si>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</si>
  <si>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</si>
  <si>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</si>
  <si>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</si>
  <si>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</si>
  <si>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</si>
  <si>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</si>
  <si>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</si>
  <si>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</si>
  <si>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</si>
  <si>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</si>
  <si>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</si>
  <si>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</si>
  <si>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</si>
  <si>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</si>
  <si>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</si>
  <si>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</si>
  <si>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</si>
  <si>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</si>
  <si>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</si>
  <si>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</si>
  <si>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</si>
  <si>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</si>
  <si>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</si>
  <si>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</si>
  <si>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</si>
  <si>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</si>
  <si>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</si>
  <si>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</si>
  <si>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</si>
  <si>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</si>
  <si>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</si>
  <si>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</si>
  <si>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</si>
  <si>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</si>
  <si>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</si>
  <si>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</si>
  <si>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</si>
  <si>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</si>
  <si>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</si>
  <si>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</si>
  <si>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</si>
  <si>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</si>
  <si>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</si>
  <si>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</si>
  <si>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</si>
  <si>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</si>
  <si>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</si>
  <si>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</si>
  <si>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</si>
  <si>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</si>
  <si>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</si>
  <si>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</si>
  <si>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</si>
  <si>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</si>
  <si>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</si>
  <si>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</si>
  <si>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</si>
  <si>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</si>
  <si>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</si>
  <si>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</si>
  <si>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</si>
  <si>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</si>
  <si>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</si>
  <si>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</si>
  <si>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</si>
  <si>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</si>
  <si>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</si>
  <si>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</si>
  <si>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</si>
  <si>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</si>
  <si>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</si>
  <si>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</si>
  <si>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</si>
  <si>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</si>
  <si>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</si>
  <si>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</si>
  <si>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</si>
  <si>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</si>
  <si>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</si>
  <si>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</si>
  <si>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</si>
  <si>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</si>
  <si>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</si>
  <si>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</si>
  <si>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</si>
  <si>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</si>
  <si>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</si>
  <si>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</si>
  <si>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</si>
  <si>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</si>
  <si>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</si>
  <si>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</si>
  <si>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</si>
  <si>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</si>
  <si>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</si>
  <si>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</si>
  <si>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</si>
  <si>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</si>
  <si>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</si>
  <si>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</si>
  <si>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</si>
  <si>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</si>
  <si>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</si>
  <si>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</si>
  <si>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</si>
  <si>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</si>
  <si>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</si>
  <si>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</si>
  <si>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</si>
  <si>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</si>
  <si>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</si>
  <si>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</si>
  <si>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</si>
  <si>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</si>
  <si>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</si>
  <si>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</si>
  <si>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</si>
  <si>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</si>
  <si>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</si>
  <si>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</si>
  <si>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</si>
  <si>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</si>
  <si>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</si>
  <si>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</si>
  <si>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</si>
  <si>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</si>
  <si>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</si>
  <si>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</si>
  <si>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</si>
  <si>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</si>
  <si>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</si>
  <si>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</si>
  <si>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</si>
  <si>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</si>
  <si>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</si>
  <si>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</si>
  <si>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</si>
  <si>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</si>
  <si>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</si>
  <si>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</si>
  <si>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</si>
  <si>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</si>
  <si>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</si>
  <si>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</si>
  <si>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</si>
  <si>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</si>
  <si>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</si>
  <si>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</si>
  <si>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</si>
  <si>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</si>
  <si>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</si>
  <si>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</si>
  <si>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</si>
  <si>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</si>
  <si>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</si>
  <si>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</si>
  <si>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</si>
  <si>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</si>
  <si>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</si>
  <si>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</si>
  <si>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</si>
  <si>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</si>
  <si>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</si>
  <si>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</si>
  <si>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</si>
  <si>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</si>
  <si>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</si>
  <si>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</si>
  <si>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</si>
  <si>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</si>
  <si>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</si>
  <si>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</si>
  <si>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</si>
  <si>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</si>
  <si>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</si>
  <si>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</si>
  <si>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</si>
  <si>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</si>
  <si>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</si>
  <si>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</si>
  <si>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</si>
  <si>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</si>
  <si>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</si>
  <si>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</si>
  <si>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</si>
  <si>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</si>
  <si>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</si>
  <si>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</si>
  <si>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</si>
  <si>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</si>
  <si>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</si>
  <si>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</si>
  <si>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</si>
  <si>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</si>
  <si>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</si>
  <si>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</si>
  <si>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</si>
  <si>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</si>
  <si>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</si>
  <si>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</si>
  <si>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</si>
  <si>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</si>
  <si>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</si>
  <si>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</si>
  <si>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</si>
  <si>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</si>
  <si>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</si>
  <si>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</si>
  <si>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</si>
  <si>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</si>
  <si>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</si>
  <si>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</si>
  <si>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</si>
  <si>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</si>
  <si>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</si>
  <si>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</si>
  <si>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</si>
  <si>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</si>
  <si>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</si>
  <si>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</si>
  <si>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</si>
  <si>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</si>
  <si>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</si>
  <si>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</si>
  <si>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</si>
  <si>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</si>
  <si>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</si>
  <si>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</si>
  <si>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</si>
  <si>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</si>
  <si>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</si>
  <si>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</si>
  <si>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</si>
  <si>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</si>
  <si>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</si>
  <si>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</si>
  <si>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</si>
  <si>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</si>
  <si>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</si>
  <si>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</si>
  <si>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</si>
  <si>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</si>
  <si>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</si>
  <si>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</si>
  <si>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</si>
  <si>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</si>
  <si>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</si>
  <si>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</si>
  <si>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</si>
  <si>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</si>
  <si>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</si>
  <si>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</si>
  <si>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</si>
  <si>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</si>
  <si>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</si>
  <si>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</si>
  <si>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</si>
  <si>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</si>
  <si>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</si>
  <si>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</si>
  <si>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</si>
  <si>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</si>
  <si>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</si>
  <si>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</si>
  <si>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</si>
  <si>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</si>
  <si>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</si>
  <si>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</si>
  <si>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</si>
  <si>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</si>
  <si>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</si>
  <si>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</si>
  <si>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</si>
  <si>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</si>
  <si>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</si>
  <si>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</si>
  <si>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</si>
  <si>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</si>
  <si>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</si>
  <si>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</si>
  <si>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</si>
  <si>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</si>
  <si>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</si>
  <si>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</si>
  <si>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</si>
  <si>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</si>
  <si>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</si>
  <si>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</si>
  <si>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</si>
  <si>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</si>
  <si>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</si>
  <si>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</si>
  <si>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</si>
  <si>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</si>
  <si>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</si>
  <si>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</si>
  <si>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</si>
  <si>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</si>
  <si>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</si>
  <si>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</si>
  <si>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</si>
  <si>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</si>
  <si>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</si>
  <si>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</si>
  <si>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</si>
  <si>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</si>
  <si>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</si>
  <si>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</si>
  <si>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</si>
  <si>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</si>
  <si>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</si>
  <si>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</si>
  <si>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</si>
  <si>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</si>
  <si>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</si>
  <si>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</si>
  <si>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</si>
  <si>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</si>
  <si>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</si>
  <si>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</si>
  <si>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</si>
  <si>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</si>
  <si>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</si>
  <si>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</si>
  <si>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</si>
  <si>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</si>
  <si>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</si>
  <si>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</si>
  <si>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</si>
  <si>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</si>
  <si>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</si>
  <si>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</si>
  <si>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</si>
  <si>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</si>
  <si>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</si>
  <si>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</si>
  <si>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</si>
  <si>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</si>
  <si>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</si>
  <si>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</si>
  <si>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</si>
  <si>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</si>
  <si>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</si>
  <si>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</si>
  <si>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</si>
  <si>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</si>
  <si>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</si>
  <si>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</si>
  <si>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</si>
  <si>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</si>
  <si>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</si>
  <si>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</si>
  <si>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</si>
  <si>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</si>
  <si>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</si>
  <si>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</si>
  <si>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</si>
  <si>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</si>
  <si>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</si>
  <si>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</si>
  <si>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</si>
  <si>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</si>
  <si>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</si>
  <si>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</si>
  <si>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</si>
  <si>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</si>
  <si>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</si>
  <si>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</si>
  <si>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</si>
  <si>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</si>
  <si>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</si>
  <si>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</si>
  <si>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</si>
  <si>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</si>
  <si>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</si>
  <si>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</si>
  <si>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</si>
  <si>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</si>
  <si>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</si>
  <si>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</si>
  <si>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</si>
  <si>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</si>
  <si>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</si>
  <si>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</si>
  <si>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</si>
  <si>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</si>
  <si>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</si>
  <si>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</si>
  <si>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</si>
  <si>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</si>
  <si>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</si>
  <si>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</si>
  <si>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</si>
  <si>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</si>
  <si>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</si>
  <si>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</si>
  <si>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</si>
  <si>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</si>
  <si>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</si>
  <si>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</si>
  <si>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</si>
  <si>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</si>
  <si>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</si>
  <si>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</si>
  <si>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</si>
  <si>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</si>
  <si>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</si>
  <si>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</si>
  <si>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</si>
  <si>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</si>
  <si>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</si>
  <si>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</si>
  <si>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</si>
  <si>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</si>
  <si>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</si>
  <si>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</si>
  <si>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</si>
  <si>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</si>
  <si>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</si>
  <si>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</si>
  <si>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</si>
  <si>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</si>
  <si>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</si>
  <si>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</si>
  <si>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</si>
  <si>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</si>
  <si>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</si>
  <si>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</si>
  <si>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</si>
  <si>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</si>
  <si>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</si>
  <si>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</si>
  <si>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</si>
  <si>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</si>
  <si>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</si>
  <si>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</si>
  <si>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</si>
  <si>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</si>
  <si>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</si>
  <si>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</si>
  <si>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</si>
  <si>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</si>
  <si>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</si>
  <si>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</si>
  <si>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</si>
  <si>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</si>
  <si>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</si>
  <si>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</si>
  <si>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</si>
  <si>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</si>
  <si>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</si>
  <si>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</si>
  <si>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</si>
  <si>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</si>
  <si>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</si>
  <si>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</si>
  <si>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</si>
  <si>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</si>
  <si>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</si>
  <si>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</si>
  <si>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</si>
  <si>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</si>
  <si>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</si>
  <si>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</si>
  <si>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</si>
  <si>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</si>
  <si>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</si>
  <si>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</si>
  <si>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</si>
  <si>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</si>
  <si>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</si>
  <si>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</si>
  <si>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</si>
  <si>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</si>
  <si>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</si>
  <si>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</si>
  <si>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</si>
  <si>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</si>
  <si>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</si>
  <si>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</si>
  <si>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</si>
  <si>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</si>
  <si>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</si>
  <si>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</si>
  <si>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</si>
  <si>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</si>
  <si>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</si>
  <si>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</si>
  <si>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</si>
  <si>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</si>
  <si>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</si>
  <si>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</si>
  <si>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</si>
  <si>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</si>
  <si>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</si>
  <si>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</si>
  <si>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</si>
  <si>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</si>
  <si>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</si>
  <si>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</si>
  <si>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</si>
  <si>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</si>
  <si>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</si>
  <si>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</si>
  <si>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</si>
  <si>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</si>
  <si>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</si>
  <si>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</si>
  <si>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</si>
  <si>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</si>
  <si>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</si>
  <si>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</si>
  <si>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</si>
  <si>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</si>
  <si>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</si>
  <si>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</si>
  <si>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</si>
  <si>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</si>
  <si>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</si>
  <si>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</si>
  <si>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</si>
  <si>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</si>
  <si>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</si>
  <si>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</si>
  <si>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</si>
  <si>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</si>
  <si>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</si>
  <si>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</si>
  <si>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</si>
  <si>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</si>
  <si>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</si>
  <si>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</si>
  <si>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</si>
  <si>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</si>
  <si>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</si>
  <si>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</si>
  <si>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</si>
  <si>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</si>
  <si>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</si>
  <si>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</si>
  <si>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</si>
  <si>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</si>
  <si>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</si>
  <si>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</si>
  <si>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</si>
  <si>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</si>
  <si>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</si>
  <si>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</si>
  <si>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</si>
  <si>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</si>
  <si>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</si>
  <si>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</si>
  <si>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</si>
  <si>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</si>
  <si>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</si>
  <si>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</si>
  <si>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</si>
  <si>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</si>
  <si>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</si>
  <si>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</si>
  <si>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</si>
  <si>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</si>
  <si>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</si>
  <si>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</si>
  <si>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</si>
  <si>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</si>
  <si>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</si>
  <si>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</si>
  <si>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</si>
  <si>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</si>
  <si>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</si>
  <si>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</si>
  <si>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</si>
  <si>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</si>
  <si>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</si>
  <si>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</si>
  <si>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</si>
  <si>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</si>
  <si>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</si>
  <si>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</si>
  <si>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</si>
  <si>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</si>
  <si>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</si>
  <si>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</si>
  <si>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</si>
  <si>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</si>
  <si>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</si>
  <si>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</si>
  <si>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</si>
  <si>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</si>
  <si>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</si>
  <si>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</si>
  <si>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</si>
  <si>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</si>
  <si>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</si>
  <si>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</si>
  <si>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</si>
  <si>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</si>
  <si>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</si>
  <si>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</si>
  <si>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</si>
  <si>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</si>
  <si>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</si>
  <si>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</si>
  <si>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</si>
  <si>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</si>
  <si>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</si>
  <si>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</si>
  <si>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</si>
  <si>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</si>
  <si>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</si>
  <si>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</si>
  <si>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</si>
  <si>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</si>
  <si>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</si>
  <si>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</si>
  <si>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</si>
  <si>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</si>
  <si>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</si>
  <si>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</si>
  <si>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</si>
  <si>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</si>
  <si>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</si>
  <si>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</si>
  <si>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</si>
  <si>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</si>
  <si>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</si>
  <si>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</si>
  <si>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</si>
  <si>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</si>
  <si>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</si>
  <si>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</si>
  <si>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</si>
  <si>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</si>
  <si>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</si>
  <si>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</si>
  <si>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</si>
  <si>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</si>
  <si>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</si>
  <si>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</si>
  <si>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</si>
  <si>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</si>
  <si>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</si>
  <si>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</si>
  <si>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</si>
  <si>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</si>
  <si>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</si>
  <si>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</si>
  <si>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</si>
  <si>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</si>
  <si>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</si>
  <si>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</si>
  <si>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</si>
  <si>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</si>
  <si>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</si>
  <si>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</si>
  <si>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</si>
  <si>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</si>
  <si>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</si>
  <si>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</si>
  <si>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</si>
  <si>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</si>
  <si>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</si>
  <si>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</si>
  <si>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</si>
  <si>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</si>
  <si>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</si>
  <si>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</si>
  <si>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</si>
  <si>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</si>
  <si>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</si>
  <si>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</si>
  <si>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</si>
  <si>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</si>
  <si>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</si>
  <si>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</si>
  <si>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</si>
  <si>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</si>
  <si>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</si>
  <si>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</si>
  <si>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</si>
  <si>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</si>
  <si>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</si>
  <si>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</si>
  <si>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</si>
  <si>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</si>
  <si>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</si>
  <si>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</si>
  <si>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</si>
  <si>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</si>
  <si>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</si>
  <si>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</si>
  <si>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</si>
  <si>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</si>
  <si>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</si>
  <si>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</si>
  <si>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</si>
  <si>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</si>
  <si>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</si>
  <si>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</si>
  <si>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</si>
  <si>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</si>
  <si>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</si>
  <si>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</si>
  <si>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</si>
  <si>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</si>
  <si>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</si>
  <si>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</si>
  <si>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</si>
  <si>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</si>
  <si>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</si>
  <si>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</si>
  <si>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</si>
  <si>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</si>
  <si>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</si>
  <si>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</si>
  <si>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</si>
  <si>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</si>
  <si>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</si>
  <si>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</si>
  <si>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</si>
  <si>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</si>
  <si>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</si>
  <si>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</si>
  <si>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</si>
  <si>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</si>
  <si>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</si>
  <si>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</si>
  <si>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</si>
  <si>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</si>
  <si>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</si>
  <si>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</si>
  <si>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</si>
  <si>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</si>
  <si>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</si>
  <si>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</si>
  <si>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</si>
  <si>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</si>
  <si>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</si>
  <si>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</si>
  <si>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</si>
  <si>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</si>
  <si>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</si>
  <si>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</si>
  <si>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</si>
  <si>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</si>
  <si>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</si>
  <si>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</si>
  <si>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</si>
  <si>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</si>
  <si>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</si>
  <si>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</si>
  <si>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</si>
  <si>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</si>
  <si>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</si>
  <si>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</si>
  <si>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</si>
  <si>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</si>
  <si>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</si>
  <si>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</si>
  <si>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</si>
  <si>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</si>
  <si>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</si>
  <si>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</si>
  <si>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</si>
  <si>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</si>
  <si>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</si>
  <si>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</si>
  <si>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</si>
  <si>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</si>
  <si>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</si>
  <si>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</si>
  <si>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</si>
  <si>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</si>
  <si>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</si>
  <si>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</si>
  <si>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</si>
  <si>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</si>
  <si>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</si>
  <si>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</si>
  <si>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</si>
  <si>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</si>
  <si>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</si>
  <si>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</si>
  <si>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</si>
  <si>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</si>
  <si>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</si>
  <si>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</si>
  <si>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</si>
  <si>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</si>
  <si>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</si>
  <si>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</si>
  <si>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</si>
  <si>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</si>
  <si>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</si>
  <si>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</si>
  <si>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</si>
  <si>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</si>
  <si>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</si>
  <si>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</si>
  <si>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</si>
  <si>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</si>
  <si>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</si>
  <si>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</si>
  <si>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</si>
  <si>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</si>
  <si>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</si>
  <si>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</si>
  <si>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</si>
  <si>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</si>
  <si>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</si>
  <si>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</si>
  <si>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</si>
  <si>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</si>
  <si>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</si>
  <si>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</si>
  <si>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</si>
  <si>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</si>
  <si>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</si>
  <si>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</si>
  <si>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</si>
  <si>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</si>
  <si>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</si>
  <si>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</si>
  <si>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</si>
  <si>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</si>
  <si>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</si>
  <si>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</si>
  <si>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</si>
  <si>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</si>
  <si>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</si>
  <si>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</si>
  <si>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</si>
  <si>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</si>
  <si>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</si>
  <si>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</si>
  <si>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</si>
  <si>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</si>
  <si>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</si>
  <si>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</si>
  <si>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</si>
  <si>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</si>
  <si>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</si>
  <si>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</si>
  <si>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</si>
  <si>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</si>
  <si>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</si>
  <si>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</si>
  <si>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</si>
  <si>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</si>
  <si>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</si>
  <si>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</si>
  <si>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</si>
  <si>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</si>
  <si>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</si>
  <si>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</si>
  <si>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</si>
  <si>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</si>
  <si>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</si>
  <si>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</si>
  <si>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</si>
  <si>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</si>
  <si>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</si>
  <si>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</si>
  <si>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</si>
  <si>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</si>
  <si>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</si>
  <si>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</si>
  <si>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</si>
  <si>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</si>
  <si>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</si>
  <si>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</si>
  <si>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</si>
  <si>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</si>
  <si>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</si>
  <si>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</si>
  <si>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</si>
  <si>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</si>
  <si>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</si>
  <si>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</si>
  <si>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</si>
  <si>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</si>
  <si>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</si>
  <si>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</si>
  <si>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</si>
  <si>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</si>
  <si>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</si>
  <si>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</si>
  <si>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</si>
  <si>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</si>
  <si>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</si>
  <si>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</si>
  <si>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</si>
  <si>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</si>
  <si>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</si>
  <si>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</si>
  <si>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</si>
  <si>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</si>
  <si>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</si>
  <si>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</si>
  <si>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</si>
  <si>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</si>
  <si>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</si>
  <si>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</si>
  <si>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</si>
  <si>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</si>
  <si>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</si>
  <si>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</si>
  <si>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</si>
  <si>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</si>
  <si>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</si>
  <si>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</si>
  <si>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</si>
  <si>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</si>
  <si>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</si>
  <si>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</si>
  <si>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</si>
  <si>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</si>
  <si>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</si>
  <si>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</si>
  <si>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</si>
  <si>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</si>
  <si>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</si>
  <si>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</si>
  <si>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</si>
  <si>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</si>
  <si>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</si>
  <si>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</si>
  <si>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</si>
  <si>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</si>
  <si>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</si>
  <si>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</si>
  <si>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</si>
  <si>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</si>
  <si>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</si>
  <si>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</si>
  <si>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</si>
  <si>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</si>
  <si>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</si>
  <si>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</si>
  <si>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</si>
  <si>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</si>
  <si>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</si>
  <si>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</si>
  <si>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</si>
  <si>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</si>
  <si>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</si>
  <si>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</si>
  <si>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</si>
  <si>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</si>
  <si>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</si>
  <si>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</si>
  <si>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</si>
  <si>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</si>
  <si>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</si>
  <si>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</si>
  <si>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</si>
  <si>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</si>
  <si>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</si>
  <si>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</si>
  <si>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</si>
  <si>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</si>
  <si>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</si>
  <si>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</si>
  <si>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</si>
  <si>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</si>
  <si>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</si>
  <si>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</si>
  <si>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</si>
  <si>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</si>
  <si>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</si>
  <si>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</si>
  <si>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</si>
  <si>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</si>
  <si>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</si>
  <si>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</si>
  <si>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</si>
  <si>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</si>
  <si>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</si>
  <si>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</si>
  <si>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</si>
  <si>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</si>
  <si>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</si>
  <si>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</si>
  <si>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</si>
  <si>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</si>
  <si>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</si>
  <si>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</si>
  <si>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</si>
  <si>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</si>
  <si>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</si>
  <si>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</si>
  <si>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</si>
  <si>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</si>
  <si>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</si>
  <si>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</si>
  <si>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</si>
  <si>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</si>
  <si>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</si>
  <si>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</si>
  <si>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</si>
  <si>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</si>
  <si>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</si>
  <si>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</si>
  <si>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</si>
  <si>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</si>
  <si>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</si>
  <si>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</si>
  <si>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</si>
  <si>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</si>
  <si>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</si>
  <si>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</si>
  <si>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</si>
  <si>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</si>
  <si>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</si>
  <si>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</si>
  <si>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</si>
  <si>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</si>
  <si>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</si>
  <si>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</si>
  <si>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</si>
  <si>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</si>
  <si>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</si>
  <si>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</si>
  <si>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</si>
  <si>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</si>
  <si>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</si>
  <si>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</si>
  <si>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</si>
  <si>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</si>
  <si>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</si>
  <si>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</si>
  <si>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</si>
  <si>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</si>
  <si>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</si>
  <si>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</si>
  <si>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</si>
  <si>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</si>
  <si>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</si>
  <si>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</si>
  <si>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</si>
  <si>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</si>
  <si>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</si>
  <si>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</si>
  <si>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</si>
  <si>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</si>
  <si>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</si>
  <si>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</si>
  <si>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</si>
  <si>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</si>
  <si>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</si>
  <si>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</si>
  <si>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</si>
  <si>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</si>
  <si>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</si>
  <si>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</si>
  <si>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</si>
  <si>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</si>
  <si>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</si>
  <si>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</si>
  <si>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</si>
  <si>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</si>
  <si>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</si>
  <si>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</si>
  <si>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</si>
  <si>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</si>
  <si>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</si>
  <si>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</si>
  <si>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</si>
  <si>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</si>
  <si>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</si>
  <si>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</si>
  <si>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</si>
  <si>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</si>
  <si>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</si>
  <si>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</si>
  <si>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</si>
  <si>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</si>
  <si>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</si>
  <si>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</si>
  <si>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</si>
  <si>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</si>
  <si>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</si>
  <si>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</si>
  <si>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</si>
  <si>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</si>
  <si>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</si>
  <si>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</si>
  <si>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</si>
  <si>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</si>
  <si>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</si>
  <si>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</si>
  <si>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</si>
  <si>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</si>
  <si>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</si>
  <si>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</si>
  <si>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</si>
  <si>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</si>
  <si>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</si>
  <si>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</si>
  <si>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</si>
  <si>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</si>
  <si>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</si>
  <si>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</si>
  <si>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</si>
  <si>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</si>
  <si>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</si>
  <si>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</si>
  <si>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</si>
  <si>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</si>
  <si>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</si>
  <si>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</si>
  <si>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</si>
  <si>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</si>
  <si>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</si>
  <si>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</si>
  <si>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</si>
  <si>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</si>
  <si>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</si>
  <si>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</si>
  <si>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</si>
  <si>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</si>
  <si>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</si>
  <si>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</si>
  <si>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</si>
  <si>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</si>
  <si>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</si>
  <si>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</si>
  <si>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</si>
  <si>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</si>
  <si>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</si>
  <si>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</si>
  <si>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</si>
  <si>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</si>
  <si>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</si>
  <si>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</si>
  <si>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</si>
  <si>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</si>
  <si>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</si>
  <si>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</si>
  <si>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</si>
  <si>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</si>
  <si>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</si>
  <si>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</si>
  <si>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</si>
  <si>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</si>
  <si>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</si>
  <si>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</si>
  <si>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</si>
  <si>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</si>
  <si>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</si>
  <si>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</si>
  <si>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</si>
  <si>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</si>
  <si>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</si>
  <si>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</si>
  <si>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</si>
  <si>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</si>
  <si>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</si>
  <si>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</si>
  <si>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</si>
  <si>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</si>
  <si>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</si>
  <si>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</si>
  <si>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</si>
  <si>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</si>
  <si>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</si>
  <si>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</si>
  <si>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</si>
  <si>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</si>
  <si>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</si>
  <si>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</si>
  <si>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</si>
  <si>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</si>
  <si>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</si>
  <si>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</si>
  <si>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</si>
  <si>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</si>
  <si>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</si>
  <si>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</si>
  <si>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</si>
  <si>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</si>
  <si>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</si>
  <si>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</si>
  <si>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</si>
  <si>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</si>
  <si>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</si>
  <si>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</si>
  <si>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</si>
  <si>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</si>
  <si>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</si>
  <si>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</si>
  <si>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</si>
  <si>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</si>
  <si>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</si>
  <si>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</si>
  <si>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</si>
  <si>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</si>
  <si>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</si>
  <si>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</si>
  <si>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</si>
  <si>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</si>
  <si>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</si>
  <si>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</si>
  <si>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</si>
  <si>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</si>
  <si>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</si>
  <si>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</si>
  <si>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</si>
  <si>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</si>
  <si>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</si>
  <si>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</si>
  <si>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</si>
  <si>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</si>
  <si>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</si>
  <si>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</si>
  <si>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</si>
  <si>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</si>
  <si>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</si>
  <si>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</si>
  <si>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</si>
  <si>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</si>
  <si>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</si>
  <si>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</si>
  <si>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</si>
  <si>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</si>
  <si>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</si>
  <si>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</si>
  <si>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</si>
  <si>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</si>
  <si>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</si>
  <si>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</si>
  <si>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</si>
  <si>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</si>
  <si>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</si>
  <si>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</si>
  <si>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</si>
  <si>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</si>
  <si>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</si>
  <si>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</si>
  <si>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</si>
  <si>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</si>
  <si>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</si>
  <si>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</si>
  <si>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</si>
  <si>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</si>
  <si>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</si>
  <si>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</si>
  <si>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</si>
  <si>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</si>
  <si>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</si>
  <si>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</si>
  <si>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</si>
  <si>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</si>
  <si>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</si>
  <si>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</si>
  <si>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</si>
  <si>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</si>
  <si>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</si>
  <si>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</si>
  <si>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</si>
  <si>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</si>
  <si>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</si>
  <si>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</si>
  <si>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</si>
  <si>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</si>
  <si>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</si>
  <si>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</si>
  <si>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</si>
  <si>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</si>
  <si>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</si>
  <si>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</si>
  <si>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</si>
  <si>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</si>
  <si>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</si>
  <si>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</si>
  <si>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</si>
  <si>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</si>
  <si>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</si>
  <si>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</si>
  <si>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</si>
  <si>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</si>
  <si>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</si>
  <si>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</si>
  <si>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</si>
  <si>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</si>
  <si>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</si>
  <si>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</si>
  <si>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</si>
  <si>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</si>
  <si>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</si>
  <si>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</si>
  <si>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</si>
  <si>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</si>
  <si>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</si>
  <si>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</si>
  <si>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</si>
  <si>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</si>
  <si>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</si>
  <si>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</si>
  <si>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</si>
  <si>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</si>
  <si>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</si>
  <si>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</si>
  <si>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</si>
  <si>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</si>
  <si>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</si>
  <si>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</si>
  <si>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</si>
  <si>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</si>
  <si>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</si>
  <si>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</si>
  <si>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</si>
  <si>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</si>
  <si>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</si>
  <si>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</si>
  <si>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</si>
  <si>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</si>
  <si>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</si>
  <si>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</si>
  <si>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</si>
  <si>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</si>
  <si>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</si>
  <si>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</si>
  <si>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</si>
  <si>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</si>
  <si>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</si>
  <si>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</si>
  <si>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</si>
  <si>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</si>
  <si>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</si>
  <si>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</si>
  <si>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</si>
  <si>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</si>
  <si>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</si>
  <si>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</si>
  <si>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</si>
  <si>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</si>
  <si>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</si>
  <si>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</si>
  <si>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</si>
  <si>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</si>
  <si>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</si>
  <si>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</si>
  <si>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</si>
  <si>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</si>
  <si>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</si>
  <si>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</si>
  <si>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</si>
  <si>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</si>
  <si>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</si>
  <si>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</si>
  <si>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</si>
  <si>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</si>
  <si>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</si>
  <si>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</si>
  <si>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</si>
  <si>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</si>
  <si>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</si>
  <si>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</si>
  <si>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</si>
  <si>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</si>
  <si>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</si>
  <si>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</si>
  <si>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</si>
  <si>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</si>
  <si>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</si>
  <si>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</si>
  <si>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</si>
  <si>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</si>
  <si>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</si>
  <si>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</si>
  <si>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</si>
  <si>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</si>
  <si>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</si>
  <si>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</si>
  <si>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</si>
  <si>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</si>
  <si>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</si>
  <si>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</si>
  <si>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</si>
  <si>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</si>
  <si>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</si>
  <si>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</si>
  <si>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</si>
  <si>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</si>
  <si>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</si>
  <si>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</si>
  <si>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</si>
  <si>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</si>
  <si>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</si>
  <si>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</si>
  <si>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</si>
  <si>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</si>
  <si>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</si>
  <si>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</si>
  <si>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</si>
  <si>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</si>
  <si>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</si>
  <si>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</si>
  <si>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</si>
  <si>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</si>
  <si>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</si>
  <si>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</si>
  <si>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</si>
  <si>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</si>
  <si>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</si>
  <si>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</si>
  <si>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</si>
  <si>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</si>
  <si>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</si>
  <si>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</si>
  <si>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</si>
  <si>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</si>
  <si>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</si>
  <si>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</si>
  <si>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</si>
  <si>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</si>
  <si>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</si>
  <si>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</si>
  <si>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</si>
  <si>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</si>
  <si>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</si>
  <si>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</si>
  <si>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</si>
  <si>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</si>
  <si>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</si>
  <si>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</si>
  <si>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</si>
  <si>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</si>
  <si>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</si>
  <si>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</si>
  <si>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</si>
  <si>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</si>
  <si>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</si>
  <si>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</si>
  <si>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</si>
  <si>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</si>
  <si>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</si>
  <si>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</si>
  <si>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</si>
  <si>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</si>
  <si>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</si>
  <si>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</si>
  <si>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</si>
  <si>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</si>
  <si>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</si>
  <si>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</si>
  <si>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</si>
  <si>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</si>
  <si>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</si>
  <si>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</si>
  <si>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</si>
  <si>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</si>
  <si>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</si>
  <si>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</si>
  <si>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</si>
  <si>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</si>
  <si>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</si>
  <si>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</si>
  <si>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</si>
  <si>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</si>
  <si>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</si>
  <si>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</si>
  <si>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</si>
  <si>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</si>
  <si>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</si>
  <si>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</si>
  <si>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</si>
  <si>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</si>
  <si>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</si>
  <si>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</si>
  <si>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</si>
  <si>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</si>
  <si>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</si>
  <si>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</si>
  <si>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</si>
  <si>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</si>
  <si>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</si>
  <si>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</si>
  <si>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</si>
  <si>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</si>
  <si>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</si>
  <si>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</si>
  <si>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</si>
  <si>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</si>
  <si>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</si>
  <si>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</si>
  <si>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</si>
  <si>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</si>
  <si>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</si>
  <si>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</si>
  <si>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</si>
  <si>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</si>
  <si>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</si>
  <si>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</si>
  <si>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</si>
  <si>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</si>
  <si>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</si>
  <si>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</si>
  <si>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</si>
  <si>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</si>
  <si>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</si>
  <si>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</si>
  <si>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</si>
  <si>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</si>
  <si>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</si>
  <si>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</si>
  <si>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</si>
  <si>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</si>
  <si>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</si>
  <si>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</si>
  <si>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</si>
  <si>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</si>
  <si>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</si>
  <si>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</si>
  <si>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</si>
  <si>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</si>
  <si>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</si>
  <si>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</si>
  <si>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</si>
  <si>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</si>
  <si>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</si>
  <si>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</si>
  <si>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</si>
  <si>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</si>
  <si>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</si>
  <si>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</si>
  <si>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</si>
  <si>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</si>
  <si>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</si>
  <si>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</si>
  <si>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</si>
  <si>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</si>
  <si>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</si>
  <si>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</si>
  <si>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</si>
  <si>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</si>
  <si>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</si>
  <si>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</si>
  <si>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</si>
  <si>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</si>
  <si>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</si>
  <si>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</si>
  <si>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</si>
  <si>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</si>
  <si>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</si>
  <si>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</si>
  <si>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</si>
  <si>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</si>
  <si>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</si>
  <si>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</si>
  <si>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</si>
  <si>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</si>
  <si>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</si>
  <si>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</si>
  <si>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</si>
  <si>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</si>
  <si>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</si>
  <si>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</si>
  <si>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</si>
  <si>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</si>
  <si>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</si>
  <si>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</si>
  <si>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</si>
  <si>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</si>
  <si>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</si>
  <si>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</si>
  <si>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</si>
  <si>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</si>
  <si>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</si>
  <si>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</si>
  <si>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</si>
  <si>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</si>
  <si>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</si>
  <si>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</si>
  <si>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</si>
  <si>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</si>
  <si>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</si>
  <si>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</si>
  <si>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</si>
  <si>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</si>
  <si>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</si>
  <si>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</si>
  <si>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</si>
  <si>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</si>
  <si>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</si>
  <si>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</si>
  <si>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</si>
  <si>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</si>
  <si>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</si>
  <si>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</si>
  <si>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</si>
  <si>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</si>
  <si>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</si>
  <si>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</si>
  <si>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</si>
  <si>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</si>
  <si>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</si>
  <si>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</si>
  <si>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</si>
  <si>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</si>
  <si>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</si>
  <si>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</si>
  <si>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</si>
  <si>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</si>
  <si>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</si>
  <si>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</si>
  <si>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</si>
  <si>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</si>
  <si>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</si>
  <si>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</si>
  <si>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</si>
  <si>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</si>
  <si>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</si>
  <si>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</si>
  <si>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</si>
  <si>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</si>
  <si>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</si>
  <si>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</si>
  <si>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</si>
  <si>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</si>
  <si>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</si>
  <si>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</si>
  <si>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</si>
  <si>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</si>
  <si>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</si>
  <si>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</si>
  <si>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</si>
  <si>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</si>
  <si>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</si>
  <si>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</si>
  <si>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</si>
  <si>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</si>
  <si>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</si>
  <si>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</si>
  <si>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</si>
  <si>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</si>
  <si>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</si>
  <si>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</si>
  <si>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</si>
  <si>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</si>
  <si>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</si>
  <si>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</si>
  <si>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</si>
  <si>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</si>
  <si>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</si>
  <si>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</si>
  <si>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</si>
  <si>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</si>
  <si>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</si>
  <si>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</si>
  <si>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</si>
  <si>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</si>
  <si>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</si>
  <si>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</si>
  <si>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</si>
  <si>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</si>
  <si>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</si>
  <si>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</si>
  <si>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</si>
  <si>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</si>
  <si>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</si>
  <si>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</si>
  <si>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</si>
  <si>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</si>
  <si>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</si>
  <si>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</si>
  <si>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</si>
  <si>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</si>
  <si>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</si>
  <si>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</si>
  <si>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</si>
  <si>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</si>
  <si>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</si>
  <si>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</si>
  <si>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</si>
  <si>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</si>
  <si>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</si>
  <si>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</si>
  <si>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</si>
  <si>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</si>
  <si>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</si>
  <si>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</si>
  <si>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</si>
  <si>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</si>
  <si>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</si>
  <si>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</si>
  <si>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</si>
  <si>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</si>
  <si>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</si>
  <si>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</si>
  <si>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</si>
  <si>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</si>
  <si>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</si>
  <si>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</si>
  <si>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</si>
  <si>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</si>
  <si>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</si>
  <si>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</si>
  <si>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</si>
  <si>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</si>
  <si>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</si>
  <si>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</si>
  <si>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</si>
  <si>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</si>
  <si>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</si>
  <si>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</si>
  <si>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</si>
  <si>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</si>
  <si>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</si>
  <si>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</si>
  <si>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</si>
  <si>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</si>
  <si>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</si>
  <si>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</si>
  <si>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</si>
  <si>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</si>
  <si>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</si>
  <si>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</si>
  <si>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</si>
  <si>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</si>
  <si>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</si>
  <si>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</si>
  <si>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</si>
  <si>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</si>
  <si>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</si>
  <si>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</si>
  <si>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</si>
  <si>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</si>
  <si>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</si>
  <si>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</si>
  <si>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</si>
  <si>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</si>
  <si>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</si>
  <si>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</si>
  <si>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</si>
  <si>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</si>
  <si>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</si>
  <si>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</si>
  <si>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</si>
  <si>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</si>
  <si>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</si>
  <si>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</si>
  <si>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</si>
  <si>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</si>
  <si>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</si>
  <si>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</si>
  <si>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</si>
  <si>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</si>
  <si>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</si>
  <si>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</si>
  <si>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</si>
  <si>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</si>
  <si>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</si>
  <si>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</si>
  <si>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</si>
  <si>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</si>
  <si>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</si>
  <si>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</si>
  <si>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</si>
  <si>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</si>
  <si>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</si>
  <si>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</si>
  <si>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</si>
  <si>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</si>
  <si>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</si>
  <si>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</si>
  <si>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</si>
  <si>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</si>
  <si>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</si>
  <si>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</si>
  <si>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</si>
  <si>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</si>
  <si>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</si>
  <si>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</si>
  <si>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</si>
  <si>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</si>
  <si>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</si>
  <si>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</si>
  <si>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</si>
  <si>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</si>
  <si>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</si>
  <si>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</si>
  <si>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</si>
  <si>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</si>
  <si>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</si>
  <si>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</si>
  <si>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</si>
  <si>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</si>
  <si>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</si>
  <si>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</si>
  <si>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</si>
  <si>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</si>
  <si>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</si>
  <si>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</si>
  <si>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</si>
  <si>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</si>
  <si>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</si>
  <si>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</si>
  <si>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</si>
  <si>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</si>
  <si>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</si>
  <si>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</si>
  <si>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</si>
  <si>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</si>
  <si>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</si>
  <si>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</si>
  <si>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</si>
  <si>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</si>
  <si>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</si>
  <si>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</si>
  <si>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</si>
  <si>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</si>
  <si>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</si>
  <si>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</si>
  <si>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</si>
  <si>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</si>
  <si>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</si>
  <si>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</si>
  <si>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</si>
  <si>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</si>
  <si>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</si>
  <si>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</si>
  <si>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</si>
  <si>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</si>
  <si>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</si>
  <si>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</si>
  <si>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</si>
  <si>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</si>
  <si>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</si>
  <si>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</si>
  <si>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</si>
  <si>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</si>
  <si>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</si>
  <si>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</si>
  <si>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</si>
  <si>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</si>
  <si>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</si>
  <si>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</si>
  <si>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</si>
  <si>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</si>
  <si>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</si>
  <si>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</si>
  <si>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</si>
  <si>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</si>
  <si>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</si>
  <si>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</si>
  <si>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</si>
  <si>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</si>
  <si>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</si>
  <si>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</si>
  <si>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</si>
  <si>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</si>
  <si>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</si>
  <si>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</si>
  <si>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</si>
  <si>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</si>
  <si>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</si>
  <si>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</si>
  <si>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</si>
  <si>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</si>
  <si>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</si>
  <si>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</si>
  <si>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</si>
  <si>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</si>
  <si>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</si>
  <si>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</si>
  <si>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</si>
  <si>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</si>
  <si>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</si>
  <si>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</si>
  <si>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</si>
  <si>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</si>
  <si>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</si>
  <si>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</si>
  <si>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</si>
  <si>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</si>
  <si>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</si>
  <si>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</si>
  <si>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</si>
  <si>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</si>
  <si>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</si>
  <si>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</si>
  <si>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</si>
  <si>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</si>
  <si>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</si>
  <si>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</si>
  <si>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</si>
  <si>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</si>
  <si>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</si>
  <si>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</si>
  <si>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</si>
  <si>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</si>
  <si>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</si>
  <si>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</si>
  <si>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</si>
  <si>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</si>
  <si>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</si>
  <si>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</si>
  <si>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</si>
  <si>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</si>
  <si>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</si>
  <si>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</si>
  <si>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</si>
  <si>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</si>
  <si>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</si>
  <si>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</si>
  <si>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</si>
  <si>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</si>
  <si>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</si>
  <si>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</si>
  <si>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</si>
  <si>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</si>
  <si>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</si>
  <si>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</si>
  <si>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</si>
  <si>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</si>
  <si>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</si>
  <si>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</si>
  <si>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</si>
  <si>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</si>
  <si>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</si>
  <si>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</si>
  <si>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</si>
  <si>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</si>
  <si>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</si>
  <si>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</si>
  <si>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</si>
  <si>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</si>
  <si>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</si>
  <si>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</si>
  <si>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</si>
  <si>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</si>
  <si>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</si>
  <si>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</si>
  <si>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</si>
  <si>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</si>
  <si>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</si>
  <si>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</si>
  <si>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</si>
  <si>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</si>
  <si>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</si>
  <si>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</si>
  <si>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</si>
  <si>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</si>
  <si>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</si>
  <si>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</si>
  <si>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</si>
  <si>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</si>
  <si>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</si>
  <si>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</si>
  <si>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</si>
  <si>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</si>
  <si>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</si>
  <si>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</si>
  <si>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</si>
  <si>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</si>
  <si>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</si>
  <si>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</si>
  <si>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</si>
  <si>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</si>
  <si>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</si>
  <si>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</si>
  <si>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</si>
  <si>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</si>
  <si>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</si>
  <si>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</si>
  <si>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</si>
  <si>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</si>
  <si>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</si>
  <si>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</si>
  <si>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</si>
  <si>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</si>
  <si>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</si>
  <si>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</si>
  <si>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</si>
  <si>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</si>
  <si>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</si>
  <si>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</si>
  <si>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</si>
  <si>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</si>
  <si>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</si>
  <si>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</si>
  <si>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</si>
  <si>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</si>
  <si>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</si>
  <si>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</si>
  <si>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</si>
  <si>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</si>
  <si>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</si>
  <si>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</si>
  <si>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</si>
  <si>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</si>
  <si>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</si>
  <si>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</si>
  <si>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</si>
  <si>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</si>
  <si>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</si>
  <si>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</si>
  <si>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</si>
  <si>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</si>
  <si>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</si>
  <si>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</si>
  <si>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</si>
  <si>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</si>
  <si>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</si>
  <si>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</si>
  <si>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</si>
  <si>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</si>
  <si>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</si>
  <si>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</si>
  <si>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</si>
  <si>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</si>
  <si>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</si>
  <si>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</si>
  <si>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</si>
  <si>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</si>
  <si>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</si>
  <si>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</si>
  <si>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</si>
  <si>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</si>
  <si>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</si>
  <si>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</si>
  <si>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</si>
  <si>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</si>
  <si>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</si>
  <si>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</si>
  <si>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</si>
  <si>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</si>
  <si>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</si>
  <si>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</si>
  <si>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</si>
  <si>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</si>
  <si>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</si>
  <si>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</si>
  <si>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</si>
  <si>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</si>
  <si>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</si>
  <si>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</si>
  <si>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</si>
  <si>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</si>
  <si>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</si>
  <si>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</si>
  <si>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</si>
  <si>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</si>
  <si>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</si>
  <si>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</si>
  <si>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</si>
  <si>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</si>
  <si>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</si>
  <si>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</si>
  <si>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</si>
  <si>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</si>
  <si>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</si>
  <si>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</si>
  <si>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</si>
  <si>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</si>
  <si>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</si>
  <si>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</si>
  <si>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</si>
  <si>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</si>
  <si>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</si>
  <si>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</si>
  <si>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</si>
  <si>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</si>
  <si>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</si>
  <si>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</si>
  <si>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</si>
  <si>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</si>
  <si>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</si>
  <si>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</si>
  <si>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</si>
  <si>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</si>
  <si>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</si>
  <si>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</si>
  <si>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</si>
  <si>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</si>
  <si>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</si>
  <si>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</si>
  <si>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</si>
  <si>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</si>
  <si>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</si>
  <si>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</si>
  <si>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</si>
  <si>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</si>
  <si>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</si>
  <si>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</si>
  <si>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</si>
  <si>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</si>
  <si>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</si>
  <si>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</si>
  <si>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</si>
  <si>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</si>
  <si>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</si>
  <si>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</si>
  <si>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</si>
  <si>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</si>
  <si>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</si>
  <si>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</si>
  <si>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</si>
  <si>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</si>
  <si>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</si>
  <si>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</si>
  <si>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</si>
  <si>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</si>
  <si>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</si>
  <si>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</si>
  <si>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</si>
  <si>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</si>
  <si>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</si>
  <si>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</si>
  <si>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</si>
  <si>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</si>
  <si>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</si>
  <si>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</si>
  <si>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</si>
  <si>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</si>
  <si>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</si>
  <si>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</si>
  <si>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</si>
  <si>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</si>
  <si>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</si>
  <si>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</si>
  <si>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</si>
  <si>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</si>
  <si>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</si>
  <si>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</si>
  <si>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</si>
  <si>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</si>
  <si>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</si>
  <si>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</si>
  <si>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</si>
  <si>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</si>
  <si>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</si>
  <si>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</si>
  <si>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</si>
  <si>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</si>
  <si>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</si>
  <si>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</si>
  <si>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</si>
  <si>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</si>
  <si>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</si>
  <si>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</si>
  <si>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</si>
  <si>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</si>
  <si>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</si>
  <si>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</si>
  <si>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</si>
  <si>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</si>
  <si>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</si>
  <si>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</si>
  <si>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</si>
  <si>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</si>
  <si>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</si>
  <si>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</si>
  <si>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</si>
  <si>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</si>
  <si>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</si>
  <si>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</si>
  <si>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</si>
  <si>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</si>
  <si>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</si>
  <si>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</si>
  <si>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</si>
  <si>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</si>
  <si>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</si>
  <si>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</si>
  <si>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</si>
  <si>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</si>
  <si>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</si>
  <si>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</si>
  <si>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</si>
  <si>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</si>
  <si>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</si>
  <si>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</si>
  <si>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</si>
  <si>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</si>
  <si>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</si>
  <si>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</si>
  <si>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</si>
  <si>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</si>
  <si>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</si>
  <si>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</si>
  <si>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</si>
  <si>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</si>
  <si>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</si>
  <si>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</si>
  <si>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</si>
  <si>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</si>
  <si>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</si>
  <si>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</si>
  <si>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</si>
  <si>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</si>
  <si>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</si>
  <si>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</si>
  <si>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</si>
  <si>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</si>
  <si>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</si>
  <si>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</si>
  <si>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</si>
  <si>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</si>
  <si>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</si>
  <si>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</si>
  <si>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</si>
  <si>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</si>
  <si>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</si>
  <si>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</si>
  <si>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</si>
  <si>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</si>
  <si>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</si>
  <si>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</si>
  <si>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</si>
  <si>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</si>
  <si>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</si>
  <si>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</si>
  <si>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</si>
  <si>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</si>
  <si>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</si>
  <si>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</si>
  <si>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</si>
  <si>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</si>
  <si>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</si>
  <si>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</si>
  <si>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</si>
  <si>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</si>
  <si>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</si>
  <si>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</si>
  <si>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</si>
  <si>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</si>
  <si>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</si>
  <si>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</si>
  <si>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</si>
  <si>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</si>
  <si>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</si>
  <si>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</si>
  <si>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</si>
  <si>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</si>
  <si>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</si>
  <si>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</si>
  <si>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</si>
  <si>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</si>
  <si>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</si>
  <si>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</si>
  <si>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</si>
  <si>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</si>
  <si>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</si>
  <si>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</si>
  <si>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</si>
  <si>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</si>
  <si>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</si>
  <si>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</si>
  <si>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</si>
  <si>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</si>
  <si>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</si>
  <si>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</si>
  <si>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</si>
  <si>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</si>
  <si>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</si>
  <si>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</si>
  <si>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</si>
  <si>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</si>
  <si>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</si>
  <si>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</si>
  <si>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</si>
  <si>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</si>
  <si>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</si>
  <si>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</si>
  <si>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</si>
  <si>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</si>
  <si>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</si>
  <si>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</si>
  <si>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</si>
  <si>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</si>
  <si>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</si>
  <si>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</si>
  <si>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</si>
  <si>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</si>
  <si>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</si>
  <si>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</si>
  <si>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</si>
  <si>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</si>
  <si>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</si>
  <si>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</si>
  <si>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</si>
  <si>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</si>
  <si>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</si>
  <si>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</si>
  <si>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</si>
  <si>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</si>
  <si>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</si>
  <si>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</si>
  <si>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</si>
  <si>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</si>
  <si>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</si>
  <si>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</si>
  <si>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</si>
  <si>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</si>
  <si>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</si>
  <si>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</si>
  <si>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</si>
  <si>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</si>
  <si>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</si>
  <si>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</si>
  <si>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</si>
  <si>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</si>
  <si>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</si>
  <si>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</si>
  <si>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</si>
  <si>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</si>
  <si>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</si>
  <si>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</si>
  <si>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</si>
  <si>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</si>
  <si>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</si>
  <si>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</si>
  <si>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</si>
  <si>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</si>
  <si>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</si>
  <si>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</si>
  <si>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</si>
  <si>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</si>
  <si>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</si>
  <si>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</si>
  <si>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</si>
  <si>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</si>
  <si>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</si>
  <si>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</si>
  <si>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</si>
  <si>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</si>
  <si>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</si>
  <si>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</si>
  <si>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</si>
  <si>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</si>
  <si>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</si>
  <si>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</si>
  <si>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</si>
  <si>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</si>
  <si>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</si>
  <si>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</si>
  <si>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</si>
  <si>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</si>
  <si>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</si>
  <si>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</si>
  <si>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</si>
  <si>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</si>
  <si>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</si>
  <si>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</si>
  <si>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</si>
  <si>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</si>
  <si>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</si>
  <si>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</si>
  <si>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</si>
  <si>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</si>
  <si>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</si>
  <si>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</si>
  <si>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</si>
  <si>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</si>
  <si>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</si>
  <si>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</si>
  <si>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</si>
  <si>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</si>
  <si>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</si>
  <si>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</si>
  <si>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</si>
  <si>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</si>
  <si>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</si>
  <si>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</si>
  <si>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</si>
  <si>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</si>
  <si>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</si>
  <si>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</si>
  <si>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</si>
  <si>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</si>
  <si>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</si>
  <si>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</si>
  <si>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</si>
  <si>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</si>
  <si>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</si>
  <si>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</si>
  <si>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</si>
  <si>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</si>
  <si>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</si>
  <si>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</si>
  <si>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</si>
  <si>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</si>
  <si>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</si>
  <si>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</si>
  <si>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</si>
  <si>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</si>
  <si>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</si>
  <si>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</si>
  <si>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</si>
  <si>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</si>
  <si>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</si>
  <si>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</si>
  <si>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</si>
  <si>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</si>
  <si>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</si>
  <si>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</si>
  <si>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</si>
  <si>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</si>
  <si>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</si>
  <si>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</si>
  <si>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</si>
  <si>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</si>
  <si>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</si>
  <si>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</si>
  <si>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</si>
  <si>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</si>
  <si>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</si>
  <si>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</si>
  <si>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</si>
  <si>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</si>
  <si>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</si>
  <si>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</si>
  <si>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</si>
  <si>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</si>
  <si>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</si>
  <si>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</si>
  <si>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</si>
  <si>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</si>
  <si>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</si>
  <si>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</si>
  <si>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</si>
  <si>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</si>
  <si>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</si>
  <si>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</si>
  <si>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</si>
  <si>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</si>
  <si>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</si>
  <si>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</si>
  <si>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</si>
  <si>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</si>
  <si>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</si>
  <si>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</si>
  <si>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</si>
  <si>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</si>
  <si>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</si>
  <si>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</si>
  <si>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</si>
  <si>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</si>
  <si>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</si>
  <si>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</si>
  <si>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</si>
  <si>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</si>
  <si>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</si>
  <si>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</si>
  <si>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</si>
  <si>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</si>
  <si>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</si>
  <si>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</si>
  <si>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</si>
  <si>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</si>
  <si>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</si>
  <si>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</si>
  <si>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</si>
  <si>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</si>
  <si>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</si>
  <si>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</si>
  <si>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</si>
  <si>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</si>
  <si>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</si>
  <si>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</si>
  <si>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</si>
  <si>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</si>
  <si>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</si>
  <si>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</si>
  <si>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</si>
  <si>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</si>
  <si>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</si>
  <si>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</si>
  <si>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</si>
  <si>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</si>
  <si>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</si>
  <si>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</si>
  <si>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</si>
  <si>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</si>
  <si>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</si>
  <si>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</si>
  <si>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</si>
  <si>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</si>
  <si>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</si>
  <si>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</si>
  <si>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</si>
  <si>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</si>
  <si>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</si>
  <si>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</si>
  <si>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</si>
  <si>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</si>
  <si>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</si>
  <si>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</si>
  <si>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</si>
  <si>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</si>
  <si>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</si>
  <si>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</si>
  <si>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</si>
  <si>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</si>
  <si>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</si>
  <si>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</si>
  <si>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</si>
  <si>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</si>
  <si>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</si>
  <si>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</si>
  <si>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</si>
  <si>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</si>
  <si>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</si>
  <si>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</si>
  <si>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</si>
  <si>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</si>
  <si>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</si>
  <si>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</si>
  <si>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</si>
  <si>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</si>
  <si>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</si>
  <si>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</si>
  <si>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</si>
  <si>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</si>
  <si>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</si>
  <si>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</si>
  <si>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</si>
  <si>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</si>
  <si>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</si>
  <si>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</si>
  <si>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</si>
  <si>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</si>
  <si>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</si>
  <si>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</si>
  <si>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</si>
  <si>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</si>
  <si>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</si>
  <si>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</si>
  <si>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</si>
  <si>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</si>
  <si>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</si>
  <si>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</si>
  <si>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</si>
  <si>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</si>
  <si>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</si>
  <si>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</si>
  <si>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</si>
  <si>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</si>
  <si>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</si>
  <si>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</si>
  <si>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</si>
  <si>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</si>
  <si>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</si>
  <si>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</si>
  <si>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</si>
  <si>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</si>
  <si>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</si>
  <si>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</si>
  <si>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</si>
  <si>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</si>
  <si>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</si>
  <si>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</si>
  <si>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</si>
  <si>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</si>
  <si>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</si>
  <si>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</si>
  <si>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</si>
  <si>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</si>
  <si>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</si>
  <si>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</si>
  <si>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</si>
  <si>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</si>
  <si>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</si>
  <si>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</si>
  <si>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</si>
  <si>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</si>
  <si>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</si>
  <si>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</si>
  <si>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</si>
  <si>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</si>
  <si>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</si>
  <si>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</si>
  <si>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</si>
  <si>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</si>
  <si>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</si>
  <si>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</si>
  <si>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</si>
  <si>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</si>
  <si>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</si>
  <si>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</si>
  <si>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</si>
  <si>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</si>
  <si>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</si>
  <si>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</si>
  <si>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</si>
  <si>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</si>
  <si>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</si>
  <si>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</si>
  <si>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</si>
  <si>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</si>
  <si>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</si>
  <si>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</si>
  <si>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</si>
  <si>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</si>
  <si>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</si>
  <si>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</si>
  <si>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</si>
  <si>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</si>
  <si>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</si>
  <si>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</si>
  <si>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</si>
  <si>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</si>
  <si>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</si>
  <si>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</si>
  <si>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</si>
  <si>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</si>
  <si>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</si>
  <si>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</si>
  <si>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</si>
  <si>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</si>
  <si>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</si>
  <si>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</si>
  <si>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</si>
  <si>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</si>
  <si>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</si>
  <si>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</si>
  <si>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</si>
  <si>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</si>
  <si>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</si>
  <si>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</si>
  <si>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</si>
  <si>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</si>
  <si>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</si>
  <si>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</si>
  <si>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</si>
  <si>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</si>
  <si>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</si>
  <si>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</si>
  <si>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</si>
  <si>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</si>
  <si>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</si>
  <si>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</si>
  <si>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</si>
  <si>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</si>
  <si>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</si>
  <si>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</si>
  <si>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</si>
  <si>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</si>
  <si>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</si>
  <si>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</si>
  <si>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</si>
  <si>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</si>
  <si>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</si>
  <si>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</si>
  <si>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</si>
  <si>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</si>
  <si>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</si>
  <si>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</si>
  <si>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</si>
  <si>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</si>
  <si>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</si>
  <si>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</si>
  <si>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</si>
  <si>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</si>
  <si>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</si>
  <si>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</si>
  <si>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</si>
  <si>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</si>
  <si>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</si>
  <si>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</si>
  <si>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</si>
  <si>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</si>
  <si>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</si>
  <si>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</si>
  <si>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</si>
  <si>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</si>
  <si>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</si>
  <si>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</si>
  <si>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</si>
  <si>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</si>
  <si>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</si>
  <si>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</si>
  <si>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</si>
  <si>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</si>
  <si>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</si>
  <si>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</si>
  <si>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</si>
  <si>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</si>
  <si>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</si>
  <si>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</si>
  <si>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</si>
  <si>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</si>
  <si>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</si>
  <si>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</si>
  <si>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</si>
  <si>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</si>
  <si>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</si>
  <si>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</si>
  <si>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</si>
  <si>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</si>
  <si>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</si>
  <si>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</si>
  <si>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</si>
  <si>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</si>
  <si>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</si>
  <si>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</si>
  <si>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</si>
  <si>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</si>
  <si>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</si>
  <si>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</si>
  <si>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</si>
  <si>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</si>
  <si>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</si>
  <si>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</si>
  <si>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</si>
  <si>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</si>
  <si>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</si>
  <si>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</si>
  <si>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</si>
  <si>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</si>
  <si>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</si>
  <si>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</si>
  <si>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</si>
  <si>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</si>
  <si>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</si>
  <si>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</si>
  <si>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</si>
  <si>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</si>
  <si>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</si>
  <si>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</si>
  <si>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</si>
  <si>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</si>
  <si>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</si>
  <si>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</si>
  <si>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</si>
  <si>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</si>
  <si>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</si>
  <si>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</si>
  <si>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</si>
  <si>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</si>
  <si>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</si>
  <si>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</si>
  <si>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</si>
  <si>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</si>
  <si>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</si>
  <si>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</si>
  <si>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</si>
  <si>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</si>
  <si>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</si>
  <si>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</si>
  <si>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</si>
  <si>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</si>
  <si>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</si>
  <si>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</si>
  <si>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</si>
  <si>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</si>
  <si>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</si>
  <si>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</si>
  <si>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</si>
  <si>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</si>
  <si>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</si>
  <si>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</si>
  <si>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</si>
  <si>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</si>
  <si>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</si>
  <si>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</si>
  <si>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</si>
  <si>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</si>
  <si>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</si>
  <si>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</si>
  <si>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</si>
  <si>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</si>
  <si>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</si>
  <si>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</si>
  <si>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</si>
  <si>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</si>
  <si>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</si>
  <si>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</si>
  <si>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</si>
  <si>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</si>
  <si>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</si>
  <si>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</si>
  <si>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</si>
  <si>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</si>
  <si>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</si>
  <si>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</si>
  <si>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</si>
  <si>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</si>
  <si>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</si>
  <si>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</si>
  <si>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</si>
  <si>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</si>
  <si>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</si>
  <si>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</si>
  <si>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</si>
  <si>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</si>
  <si>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</si>
  <si>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</si>
  <si>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</si>
  <si>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</si>
  <si>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</si>
  <si>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</si>
  <si>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</si>
  <si>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</si>
  <si>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</si>
  <si>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</si>
  <si>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</si>
  <si>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</si>
  <si>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</si>
  <si>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</si>
  <si>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</si>
  <si>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</si>
  <si>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</si>
  <si>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</si>
  <si>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</si>
  <si>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</si>
  <si>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</si>
  <si>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</si>
  <si>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</si>
  <si>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</si>
  <si>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</si>
  <si>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</si>
  <si>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</si>
  <si>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</si>
  <si>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</si>
  <si>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</si>
  <si>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</si>
  <si>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</si>
  <si>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</si>
  <si>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</si>
  <si>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</si>
  <si>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</si>
  <si>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</si>
  <si>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</si>
  <si>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</si>
  <si>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</si>
  <si>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</si>
  <si>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</si>
  <si>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</si>
  <si>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</si>
  <si>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</si>
  <si>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</si>
  <si>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</si>
  <si>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</si>
  <si>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</si>
  <si>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</si>
  <si>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</si>
  <si>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</si>
  <si>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</si>
  <si>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</si>
  <si>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</si>
  <si>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</si>
  <si>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</si>
  <si>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</si>
  <si>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</si>
  <si>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</si>
  <si>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</si>
  <si>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</si>
  <si>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</si>
  <si>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</si>
  <si>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</si>
  <si>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</si>
  <si>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</si>
  <si>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</si>
  <si>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</si>
  <si>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</si>
  <si>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</si>
  <si>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</si>
  <si>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</si>
  <si>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</si>
  <si>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</si>
  <si>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</si>
  <si>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</si>
  <si>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</si>
  <si>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</si>
  <si>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</si>
  <si>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</si>
  <si>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</si>
  <si>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</si>
  <si>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</si>
  <si>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</si>
  <si>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</si>
  <si>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</si>
  <si>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</si>
  <si>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</si>
  <si>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</si>
  <si>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</si>
  <si>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</si>
  <si>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</si>
  <si>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</si>
  <si>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</si>
  <si>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</si>
  <si>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</si>
  <si>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</si>
  <si>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</si>
  <si>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</si>
  <si>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</si>
  <si>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</si>
  <si>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</si>
  <si>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</si>
  <si>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</si>
  <si>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</si>
  <si>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</si>
  <si>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</si>
  <si>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</si>
  <si>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</si>
  <si>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</si>
  <si>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</si>
  <si>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</si>
  <si>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</si>
  <si>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</si>
  <si>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</si>
  <si>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</si>
  <si>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</si>
  <si>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</si>
  <si>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</si>
  <si>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</si>
  <si>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</si>
  <si>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</si>
  <si>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</si>
  <si>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</si>
  <si>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</si>
  <si>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</si>
  <si>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</si>
  <si>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</si>
  <si>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</si>
  <si>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</si>
  <si>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</si>
  <si>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</si>
  <si>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</si>
  <si>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</si>
  <si>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</si>
  <si>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</si>
  <si>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</si>
  <si>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</si>
  <si>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</si>
  <si>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</si>
  <si>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</si>
  <si>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</si>
  <si>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</si>
  <si>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</si>
  <si>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</si>
  <si>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</si>
  <si>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</si>
  <si>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</si>
  <si>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</si>
  <si>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</si>
  <si>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</si>
  <si>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</si>
  <si>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</si>
  <si>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</si>
  <si>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</si>
  <si>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</si>
  <si>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</si>
  <si>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</si>
  <si>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</si>
  <si>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</si>
  <si>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</si>
  <si>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</si>
  <si>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</si>
  <si>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</si>
  <si>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</si>
  <si>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</si>
  <si>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</si>
  <si>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</si>
  <si>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</si>
  <si>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</si>
  <si>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</si>
  <si>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</si>
  <si>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</si>
  <si>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</si>
  <si>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</si>
  <si>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</si>
  <si>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</si>
  <si>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</si>
  <si>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</si>
  <si>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</si>
  <si>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</si>
  <si>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</si>
  <si>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</si>
  <si>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</si>
  <si>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</si>
  <si>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</si>
  <si>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</si>
  <si>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</si>
  <si>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</si>
  <si>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</si>
  <si>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</si>
  <si>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</si>
  <si>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</si>
  <si>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</si>
  <si>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</si>
  <si>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</si>
  <si>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</si>
  <si>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</si>
  <si>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</si>
  <si>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</si>
  <si>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</si>
  <si>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</si>
  <si>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</si>
  <si>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</si>
  <si>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</si>
  <si>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</si>
  <si>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</si>
  <si>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</si>
  <si>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</si>
  <si>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</si>
  <si>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</si>
  <si>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</si>
  <si>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</si>
  <si>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</si>
  <si>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</si>
  <si>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</si>
  <si>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</si>
  <si>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</si>
  <si>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</si>
  <si>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</si>
  <si>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</si>
  <si>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</si>
  <si>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</si>
  <si>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</si>
  <si>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</si>
  <si>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</si>
  <si>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</si>
  <si>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</si>
  <si>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</si>
  <si>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</si>
  <si>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</si>
  <si>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</si>
  <si>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</si>
  <si>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</si>
  <si>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</si>
  <si>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</si>
  <si>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</si>
  <si>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</si>
  <si>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</si>
  <si>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</si>
  <si>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</si>
  <si>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</si>
  <si>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</si>
  <si>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</si>
  <si>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</si>
  <si>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</si>
  <si>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</si>
  <si>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</si>
  <si>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</si>
  <si>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</si>
  <si>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</si>
  <si>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</si>
  <si>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</si>
  <si>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</si>
  <si>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</si>
  <si>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</si>
  <si>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</si>
  <si>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</si>
  <si>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</si>
  <si>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</si>
  <si>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</si>
  <si>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</si>
  <si>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</si>
  <si>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</si>
  <si>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</si>
  <si>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</si>
  <si>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</si>
  <si>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</si>
  <si>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</si>
  <si>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</si>
  <si>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</si>
  <si>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</si>
  <si>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</si>
  <si>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</si>
  <si>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</si>
  <si>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</si>
  <si>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</si>
  <si>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</si>
  <si>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</si>
  <si>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</si>
  <si>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</si>
  <si>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</si>
  <si>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</si>
  <si>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</si>
  <si>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</si>
  <si>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</si>
  <si>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</si>
  <si>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</si>
  <si>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</si>
  <si>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</si>
  <si>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</si>
  <si>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</si>
  <si>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</si>
  <si>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</si>
  <si>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</si>
  <si>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</si>
  <si>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</si>
  <si>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</si>
  <si>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</si>
  <si>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</si>
  <si>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</si>
  <si>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</si>
  <si>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</si>
  <si>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</si>
  <si>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</si>
  <si>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</si>
  <si>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</si>
  <si>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</si>
  <si>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</si>
  <si>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</si>
  <si>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</si>
  <si>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</si>
  <si>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</si>
  <si>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</si>
  <si>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</si>
  <si>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</si>
  <si>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</si>
  <si>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</si>
  <si>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</si>
  <si>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</si>
  <si>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</si>
  <si>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</si>
  <si>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</si>
  <si>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</si>
  <si>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</si>
  <si>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</si>
  <si>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</si>
  <si>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</si>
  <si>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</si>
  <si>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</si>
  <si>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</si>
  <si>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</si>
  <si>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</si>
  <si>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</si>
  <si>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</si>
  <si>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</si>
  <si>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</si>
  <si>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</si>
  <si>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</si>
  <si>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</si>
  <si>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</si>
  <si>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</si>
  <si>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</si>
  <si>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</si>
  <si>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</si>
  <si>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</si>
  <si>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</si>
  <si>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</si>
  <si>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</si>
  <si>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</si>
  <si>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</si>
  <si>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</si>
  <si>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</si>
  <si>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</si>
  <si>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</si>
  <si>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</si>
  <si>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</si>
  <si>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</si>
  <si>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</si>
  <si>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</si>
  <si>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</si>
  <si>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</si>
  <si>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</si>
  <si>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</si>
  <si>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</si>
  <si>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</si>
  <si>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</si>
  <si>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</si>
  <si>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</si>
  <si>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</si>
  <si>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</si>
  <si>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</si>
  <si>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</si>
  <si>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</si>
  <si>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</si>
  <si>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</si>
  <si>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</si>
  <si>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</si>
  <si>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</si>
  <si>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</si>
  <si>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</si>
  <si>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</si>
  <si>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</si>
  <si>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</si>
  <si>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</si>
  <si>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</si>
  <si>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</si>
  <si>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</si>
  <si>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</si>
  <si>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</si>
  <si>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</si>
  <si>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</si>
  <si>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</si>
  <si>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</si>
  <si>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</si>
  <si>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</si>
  <si>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</si>
  <si>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</si>
  <si>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</si>
  <si>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</si>
  <si>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</si>
  <si>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</si>
  <si>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</si>
  <si>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</si>
  <si>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</si>
  <si>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</si>
  <si>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</si>
  <si>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</si>
  <si>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</si>
  <si>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</si>
  <si>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</si>
  <si>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</si>
  <si>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</si>
  <si>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</si>
  <si>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</si>
  <si>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</si>
  <si>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</si>
  <si>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</si>
  <si>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</si>
  <si>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</si>
  <si>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</si>
  <si>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</si>
  <si>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</si>
  <si>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</si>
  <si>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</si>
  <si>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</si>
  <si>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</si>
  <si>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</si>
  <si>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</si>
  <si>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</si>
  <si>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</si>
  <si>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</si>
  <si>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</si>
  <si>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</si>
  <si>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</si>
  <si>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</si>
  <si>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</si>
  <si>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</si>
  <si>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</si>
  <si>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</si>
  <si>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</si>
  <si>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</si>
  <si>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</si>
  <si>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</si>
  <si>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</si>
  <si>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</si>
  <si>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</si>
  <si>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</si>
  <si>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</si>
  <si>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</si>
  <si>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</si>
  <si>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</si>
  <si>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</si>
  <si>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</si>
  <si>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</si>
  <si>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</si>
  <si>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</si>
  <si>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</si>
  <si>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</si>
  <si>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</si>
  <si>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</si>
  <si>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</si>
  <si>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</si>
  <si>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</si>
  <si>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</si>
  <si>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</si>
  <si>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</si>
  <si>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</si>
  <si>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</si>
  <si>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</si>
  <si>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</si>
  <si>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</si>
  <si>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</si>
  <si>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</si>
  <si>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</si>
  <si>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</si>
  <si>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</si>
  <si>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</si>
  <si>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</si>
  <si>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</si>
  <si>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</si>
  <si>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</si>
  <si>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</si>
  <si>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</si>
  <si>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</si>
  <si>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</si>
  <si>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</si>
  <si>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</si>
  <si>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</si>
  <si>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</si>
  <si>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</si>
  <si>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</si>
  <si>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</si>
  <si>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</si>
  <si>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</si>
  <si>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</si>
  <si>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</si>
  <si>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</si>
  <si>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</si>
  <si>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</si>
  <si>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</si>
  <si>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</si>
  <si>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</si>
  <si>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</si>
  <si>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</si>
  <si>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</si>
  <si>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</si>
  <si>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</si>
  <si>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</si>
  <si>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</si>
  <si>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</si>
  <si>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</si>
  <si>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</si>
  <si>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</si>
  <si>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</si>
  <si>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</si>
  <si>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</si>
  <si>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</si>
  <si>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</si>
  <si>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</si>
  <si>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</si>
  <si>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</si>
  <si>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</si>
  <si>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</si>
  <si>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</si>
  <si>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</si>
  <si>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</si>
  <si>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</si>
  <si>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</si>
  <si>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</si>
  <si>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</si>
  <si>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</si>
  <si>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</si>
  <si>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</si>
  <si>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</si>
  <si>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</si>
  <si>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</si>
  <si>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</si>
  <si>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</si>
  <si>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</si>
  <si>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</si>
  <si>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</si>
  <si>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</si>
  <si>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</si>
  <si>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</si>
  <si>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</si>
  <si>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</si>
  <si>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</si>
  <si>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</si>
  <si>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</si>
  <si>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</si>
  <si>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</si>
  <si>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</si>
  <si>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</si>
  <si>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</si>
  <si>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</si>
  <si>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</si>
  <si>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</si>
  <si>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</si>
  <si>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</si>
  <si>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</si>
  <si>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</si>
  <si>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</si>
  <si>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</si>
  <si>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</si>
  <si>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</si>
  <si>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</si>
  <si>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</si>
  <si>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</si>
  <si>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</si>
  <si>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</si>
  <si>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</si>
  <si>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</si>
  <si>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</si>
  <si>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</si>
  <si>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</si>
  <si>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</si>
  <si>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</si>
  <si>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</si>
  <si>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</si>
  <si>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</si>
  <si>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</si>
  <si>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</si>
  <si>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</si>
  <si>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</si>
  <si>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</si>
  <si>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</si>
  <si>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</si>
  <si>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</si>
  <si>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</si>
  <si>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</si>
  <si>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</si>
  <si>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</si>
  <si>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</si>
  <si>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</si>
  <si>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</si>
  <si>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</si>
  <si>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</si>
  <si>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</si>
  <si>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</si>
  <si>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</si>
  <si>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</si>
  <si>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</si>
  <si>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</si>
  <si>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</si>
  <si>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</si>
  <si>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</si>
  <si>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</si>
  <si>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</si>
  <si>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</si>
  <si>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</si>
  <si>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</si>
  <si>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</si>
  <si>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</si>
  <si>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</si>
  <si>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</si>
  <si>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</si>
  <si>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</si>
  <si>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</si>
  <si>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</si>
  <si>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</si>
  <si>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</si>
  <si>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</si>
  <si>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</si>
  <si>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</si>
  <si>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</si>
  <si>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</si>
  <si>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</si>
  <si>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</si>
  <si>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</si>
  <si>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</si>
  <si>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</si>
  <si>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</si>
  <si>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</si>
  <si>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</si>
  <si>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</si>
  <si>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</si>
  <si>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</si>
  <si>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</si>
  <si>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</si>
  <si>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</si>
  <si>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</si>
  <si>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</si>
  <si>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</si>
  <si>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</si>
  <si>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</si>
  <si>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</si>
  <si>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</si>
  <si>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</si>
  <si>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</si>
  <si>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</si>
  <si>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</si>
  <si>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</si>
  <si>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</si>
  <si>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</si>
  <si>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</si>
  <si>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</si>
  <si>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</si>
  <si>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</si>
  <si>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</si>
  <si>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</si>
  <si>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</si>
  <si>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</si>
  <si>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</si>
  <si>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</si>
  <si>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</si>
  <si>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</si>
  <si>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</si>
  <si>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</si>
  <si>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</si>
  <si>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</si>
  <si>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</si>
  <si>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</si>
  <si>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</si>
  <si>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</si>
  <si>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</si>
  <si>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</si>
  <si>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</si>
  <si>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</si>
  <si>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</si>
  <si>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</si>
  <si>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</si>
  <si>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</si>
  <si>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</si>
  <si>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</si>
  <si>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</si>
  <si>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</si>
  <si>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</si>
  <si>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</si>
  <si>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</si>
  <si>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</si>
  <si>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</si>
  <si>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</si>
  <si>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</si>
  <si>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</si>
  <si>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</si>
  <si>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</si>
  <si>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</si>
  <si>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</si>
  <si>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</si>
  <si>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</si>
  <si>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</si>
  <si>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</si>
  <si>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</si>
  <si>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</si>
  <si>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</si>
  <si>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</si>
  <si>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</si>
  <si>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</si>
  <si>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</si>
  <si>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</si>
  <si>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</si>
  <si>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</si>
  <si>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</si>
  <si>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</si>
  <si>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</si>
  <si>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</si>
  <si>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</si>
  <si>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</si>
  <si>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</si>
  <si>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</si>
  <si>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</si>
  <si>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</si>
  <si>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</si>
  <si>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</si>
  <si>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</si>
  <si>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</si>
  <si>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</si>
  <si>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</si>
  <si>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</si>
  <si>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</si>
  <si>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</si>
  <si>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</si>
  <si>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</si>
  <si>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</si>
  <si>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</si>
  <si>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</si>
  <si>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</si>
  <si>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</si>
  <si>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</si>
  <si>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</si>
  <si>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</si>
  <si>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</si>
  <si>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</si>
  <si>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</si>
  <si>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</si>
  <si>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</si>
  <si>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</si>
  <si>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</si>
  <si>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</si>
  <si>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</si>
  <si>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</si>
  <si>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</si>
  <si>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</si>
  <si>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</si>
  <si>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</si>
  <si>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</si>
  <si>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</si>
  <si>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</si>
  <si>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</si>
  <si>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</si>
  <si>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</si>
  <si>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</si>
  <si>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</si>
  <si>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</si>
  <si>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</si>
  <si>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</si>
  <si>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</si>
  <si>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</si>
  <si>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</si>
  <si>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</si>
  <si>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</si>
  <si>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</si>
  <si>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</si>
  <si>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</si>
  <si>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</si>
  <si>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</si>
  <si>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</si>
  <si>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</si>
  <si>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</si>
  <si>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</si>
  <si>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</si>
  <si>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</si>
  <si>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</si>
  <si>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</si>
  <si>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</si>
  <si>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</si>
  <si>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</si>
  <si>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</si>
  <si>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</si>
  <si>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</si>
  <si>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</si>
  <si>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</si>
  <si>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</si>
  <si>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</si>
  <si>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</si>
  <si>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</si>
  <si>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</si>
  <si>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</si>
  <si>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</si>
  <si>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</si>
  <si>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</si>
  <si>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</si>
  <si>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</si>
  <si>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</si>
  <si>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</si>
  <si>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</si>
  <si>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</si>
  <si>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</si>
  <si>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</si>
  <si>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</si>
  <si>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</si>
  <si>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</si>
  <si>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</si>
  <si>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</si>
  <si>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</si>
  <si>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</si>
  <si>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</si>
  <si>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</si>
  <si>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</si>
  <si>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</si>
  <si>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</si>
  <si>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</si>
  <si>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</si>
  <si>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</si>
  <si>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</si>
  <si>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</si>
  <si>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</si>
  <si>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</si>
  <si>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</si>
  <si>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</si>
  <si>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</si>
  <si>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</si>
  <si>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</si>
  <si>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</si>
  <si>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</si>
  <si>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</si>
  <si>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</si>
  <si>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</si>
  <si>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</si>
  <si>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</si>
  <si>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</si>
  <si>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</si>
  <si>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</si>
  <si>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</si>
  <si>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</si>
  <si>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</si>
  <si>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</si>
  <si>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</si>
  <si>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</si>
  <si>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</si>
  <si>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</si>
  <si>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</si>
  <si>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</si>
  <si>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</si>
  <si>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</si>
  <si>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</si>
  <si>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</si>
  <si>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</si>
  <si>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</si>
  <si>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</si>
  <si>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</si>
  <si>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</si>
  <si>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</si>
  <si>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</si>
  <si>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</si>
  <si>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</si>
  <si>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</si>
  <si>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</si>
  <si>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</si>
  <si>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</si>
  <si>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</si>
  <si>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</si>
  <si>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</si>
  <si>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</si>
  <si>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</si>
  <si>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</si>
  <si>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</si>
  <si>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</si>
  <si>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</si>
  <si>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</si>
  <si>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</si>
  <si>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</si>
  <si>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</si>
  <si>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</si>
  <si>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</si>
  <si>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</si>
  <si>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</si>
  <si>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</si>
  <si>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</si>
  <si>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</si>
  <si>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</si>
  <si>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</si>
  <si>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</si>
  <si>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</si>
  <si>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</si>
  <si>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</si>
  <si>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</si>
  <si>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</si>
  <si>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</si>
  <si>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</si>
  <si>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</si>
  <si>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</si>
  <si>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</si>
  <si>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</si>
  <si>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</si>
  <si>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</si>
  <si>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</si>
  <si>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</si>
  <si>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</si>
  <si>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</si>
  <si>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</si>
  <si>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</si>
  <si>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</si>
  <si>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</si>
  <si>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</si>
  <si>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</si>
  <si>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</si>
  <si>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</si>
  <si>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</si>
  <si>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</si>
  <si>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</si>
  <si>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</si>
  <si>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</si>
  <si>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</si>
  <si>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</si>
  <si>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</si>
  <si>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</si>
  <si>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</si>
  <si>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</si>
  <si>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</si>
  <si>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</si>
  <si>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</si>
  <si>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</si>
  <si>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</si>
  <si>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</si>
  <si>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</si>
  <si>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</si>
  <si>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</si>
  <si>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</si>
  <si>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</si>
  <si>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</si>
  <si>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</si>
  <si>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</si>
  <si>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</si>
  <si>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</si>
  <si>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</si>
  <si>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</si>
  <si>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</si>
  <si>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</si>
  <si>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</si>
  <si>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</si>
  <si>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</si>
  <si>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</si>
  <si>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</si>
  <si>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</si>
  <si>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</si>
  <si>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</si>
  <si>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</si>
  <si>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</si>
  <si>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</si>
  <si>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</si>
  <si>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</si>
  <si>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</si>
  <si>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</si>
  <si>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</si>
  <si>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</si>
  <si>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</si>
  <si>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</si>
  <si>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</si>
  <si>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</si>
  <si>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</si>
  <si>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</si>
  <si>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</si>
  <si>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</si>
  <si>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</si>
  <si>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</si>
  <si>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</si>
  <si>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</si>
  <si>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</si>
  <si>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</si>
  <si>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</si>
  <si>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</si>
  <si>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</si>
  <si>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</si>
  <si>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</si>
  <si>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</si>
  <si>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</si>
  <si>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</si>
  <si>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</si>
  <si>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</si>
  <si>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</si>
  <si>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</si>
  <si>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</si>
  <si>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</si>
  <si>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</si>
  <si>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</si>
  <si>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</si>
  <si>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</si>
  <si>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</si>
  <si>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</si>
  <si>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</si>
  <si>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</si>
  <si>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</si>
  <si>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</si>
  <si>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</si>
  <si>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</si>
  <si>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</si>
  <si>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</si>
  <si>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</si>
  <si>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</si>
  <si>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</si>
  <si>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</si>
  <si>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</si>
  <si>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</si>
  <si>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</si>
  <si>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</si>
  <si>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</si>
  <si>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</si>
  <si>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</si>
  <si>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</si>
  <si>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</si>
  <si>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</si>
  <si>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</si>
  <si>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</si>
  <si>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</si>
  <si>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</si>
  <si>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</si>
  <si>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</si>
  <si>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</si>
  <si>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</si>
  <si>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</si>
  <si>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</si>
  <si>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</si>
  <si>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</si>
  <si>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</si>
  <si>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</si>
  <si>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</si>
  <si>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</si>
  <si>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</si>
  <si>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</si>
  <si>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</si>
  <si>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</si>
  <si>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</si>
  <si>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</si>
  <si>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</si>
  <si>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</si>
  <si>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</si>
  <si>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</si>
  <si>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</si>
  <si>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</si>
  <si>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</si>
  <si>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</si>
  <si>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</si>
  <si>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</si>
  <si>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</si>
  <si>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</si>
  <si>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</si>
  <si>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</si>
  <si>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</si>
  <si>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</si>
  <si>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</si>
  <si>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</si>
  <si>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</si>
  <si>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</si>
  <si>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</si>
  <si>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</si>
  <si>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</si>
  <si>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</si>
  <si>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</si>
  <si>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</si>
  <si>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</si>
  <si>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</si>
  <si>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</si>
  <si>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</si>
  <si>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</si>
  <si>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</si>
  <si>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</si>
  <si>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</si>
  <si>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</si>
  <si>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</si>
  <si>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</si>
  <si>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</si>
  <si>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</si>
  <si>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</si>
  <si>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</si>
  <si>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</si>
  <si>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</si>
  <si>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</si>
  <si>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</si>
  <si>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</si>
  <si>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</si>
  <si>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</si>
  <si>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</si>
  <si>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</si>
  <si>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</si>
  <si>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</si>
  <si>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</si>
  <si>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</si>
  <si>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</si>
  <si>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</si>
  <si>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</si>
  <si>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</si>
  <si>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</si>
  <si>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</si>
  <si>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</si>
  <si>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</si>
  <si>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</si>
  <si>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</si>
  <si>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</si>
  <si>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</si>
  <si>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</si>
  <si>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</si>
  <si>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</si>
  <si>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</si>
  <si>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</si>
  <si>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</si>
  <si>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</si>
  <si>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</si>
  <si>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</si>
  <si>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</si>
  <si>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</si>
  <si>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</si>
  <si>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</si>
  <si>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</si>
  <si>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</si>
  <si>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</si>
  <si>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</si>
  <si>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</si>
  <si>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</si>
  <si>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</si>
  <si>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</si>
  <si>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</si>
  <si>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</si>
  <si>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</si>
  <si>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</si>
  <si>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</si>
  <si>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</si>
  <si>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</si>
  <si>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</si>
  <si>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</si>
  <si>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</si>
  <si>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</si>
  <si>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</si>
  <si>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</si>
  <si>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</si>
  <si>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</si>
  <si>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</si>
  <si>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</si>
  <si>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</si>
  <si>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</si>
  <si>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</si>
  <si>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</si>
  <si>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</si>
  <si>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</si>
  <si>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</si>
  <si>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</si>
  <si>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</si>
  <si>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</si>
  <si>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</si>
  <si>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</si>
  <si>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</si>
  <si>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</si>
  <si>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</si>
  <si>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</si>
  <si>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</si>
  <si>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</si>
  <si>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</si>
  <si>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</si>
  <si>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</si>
  <si>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</si>
  <si>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</si>
  <si>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</si>
  <si>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</si>
  <si>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</si>
  <si>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</si>
  <si>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</si>
  <si>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</si>
  <si>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</si>
  <si>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</si>
  <si>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</si>
  <si>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</si>
  <si>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</si>
  <si>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</si>
  <si>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</si>
  <si>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</si>
  <si>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</si>
  <si>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</si>
  <si>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</si>
  <si>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</si>
  <si>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</si>
  <si>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</si>
  <si>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</si>
  <si>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</si>
  <si>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</si>
  <si>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</si>
  <si>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</si>
  <si>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</si>
  <si>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</si>
  <si>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</si>
  <si>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</si>
  <si>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</si>
  <si>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</si>
  <si>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</si>
  <si>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</si>
  <si>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</si>
  <si>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</si>
  <si>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</si>
  <si>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</si>
  <si>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</si>
  <si>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</si>
  <si>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</si>
  <si>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</si>
  <si>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</si>
  <si>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</si>
  <si>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</si>
  <si>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</si>
  <si>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</si>
  <si>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</si>
  <si>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</si>
  <si>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</si>
  <si>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</si>
  <si>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</si>
  <si>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</si>
  <si>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</si>
  <si>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</si>
  <si>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</si>
  <si>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</si>
  <si>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</si>
  <si>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</si>
  <si>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</si>
  <si>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</si>
  <si>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</si>
  <si>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</si>
  <si>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</si>
  <si>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</si>
  <si>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</si>
  <si>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</si>
  <si>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</si>
  <si>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</si>
  <si>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</si>
  <si>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</si>
  <si>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</si>
  <si>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</si>
  <si>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</si>
  <si>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</si>
  <si>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</si>
  <si>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</si>
  <si>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</si>
  <si>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</si>
  <si>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</si>
  <si>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</si>
  <si>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</si>
  <si>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</si>
  <si>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</si>
  <si>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</si>
  <si>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</si>
  <si>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</si>
  <si>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</si>
  <si>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</si>
  <si>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</si>
  <si>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</si>
  <si>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</si>
  <si>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</si>
  <si>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</si>
  <si>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</si>
  <si>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</si>
  <si>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</si>
  <si>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</si>
  <si>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</si>
  <si>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</si>
  <si>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</si>
  <si>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</si>
  <si>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</si>
  <si>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</si>
  <si>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</si>
  <si>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</si>
  <si>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</si>
  <si>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</si>
  <si>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</si>
  <si>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</si>
  <si>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</si>
  <si>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</si>
  <si>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</si>
  <si>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</si>
  <si>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</si>
  <si>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</si>
  <si>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</si>
  <si>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</si>
  <si>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</si>
  <si>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</si>
  <si>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</si>
  <si>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</si>
  <si>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</si>
  <si>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</si>
  <si>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</si>
  <si>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</si>
  <si>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</si>
  <si>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</si>
  <si>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</si>
  <si>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</si>
  <si>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</si>
  <si>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</si>
  <si>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</si>
  <si>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</si>
  <si>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</si>
  <si>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</si>
  <si>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</si>
  <si>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</si>
  <si>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</si>
  <si>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</si>
  <si>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</si>
  <si>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</si>
  <si>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</si>
  <si>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</si>
  <si>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</si>
  <si>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</si>
  <si>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</si>
  <si>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</si>
  <si>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</si>
  <si>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</si>
  <si>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</si>
  <si>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</si>
  <si>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</si>
  <si>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</si>
  <si>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</si>
  <si>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</si>
  <si>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</si>
  <si>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</si>
  <si>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</si>
  <si>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</si>
  <si>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</si>
  <si>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</si>
  <si>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</si>
  <si>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</si>
  <si>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</si>
  <si>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</si>
  <si>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</si>
  <si>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</si>
  <si>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</si>
  <si>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</si>
  <si>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</si>
  <si>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</si>
  <si>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</si>
  <si>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</si>
  <si>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</si>
  <si>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</si>
  <si>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</si>
  <si>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</si>
  <si>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</si>
  <si>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</si>
  <si>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</si>
  <si>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</si>
  <si>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</si>
  <si>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</si>
  <si>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</si>
  <si>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</si>
  <si>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</si>
  <si>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</si>
  <si>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</si>
  <si>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</si>
  <si>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</si>
  <si>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</si>
  <si>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</si>
  <si>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</si>
  <si>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</si>
  <si>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</si>
  <si>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</si>
  <si>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</si>
  <si>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</si>
  <si>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</si>
  <si>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</si>
  <si>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</si>
  <si>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</si>
  <si>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</si>
  <si>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</si>
  <si>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</si>
  <si>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</si>
  <si>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</si>
  <si>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</si>
  <si>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</si>
  <si>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</si>
  <si>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</si>
  <si>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</si>
  <si>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</si>
  <si>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</si>
  <si>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</si>
  <si>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</si>
  <si>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</si>
  <si>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</si>
  <si>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</si>
  <si>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</si>
  <si>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</si>
  <si>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</si>
  <si>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</si>
  <si>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</si>
  <si>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</si>
  <si>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</si>
  <si>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</si>
  <si>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</si>
  <si>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</si>
  <si>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</si>
  <si>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</si>
  <si>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</si>
  <si>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</si>
  <si>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</si>
  <si>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</si>
  <si>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</si>
  <si>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</si>
  <si>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</si>
  <si>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</si>
  <si>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</si>
  <si>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</si>
  <si>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</si>
  <si>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</si>
  <si>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</si>
  <si>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</si>
  <si>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</si>
  <si>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</si>
  <si>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</si>
  <si>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</si>
  <si>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</si>
  <si>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</si>
  <si>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</si>
  <si>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</si>
  <si>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</si>
  <si>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</si>
  <si>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</si>
  <si>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</si>
  <si>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</si>
  <si>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</si>
  <si>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</si>
  <si>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</si>
  <si>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</si>
  <si>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</si>
  <si>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</si>
  <si>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</si>
  <si>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</si>
  <si>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</si>
  <si>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</si>
  <si>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</si>
  <si>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</si>
  <si>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</si>
  <si>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</si>
  <si>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</si>
  <si>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</si>
  <si>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</si>
  <si>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</si>
  <si>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</si>
  <si>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</si>
  <si>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</si>
  <si>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</si>
  <si>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</si>
  <si>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</si>
  <si>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</si>
  <si>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</si>
  <si>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</si>
  <si>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</si>
  <si>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</si>
  <si>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</si>
  <si>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</si>
  <si>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</si>
  <si>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</si>
  <si>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</si>
  <si>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</si>
  <si>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</si>
  <si>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</si>
  <si>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</si>
  <si>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</si>
  <si>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</si>
  <si>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</si>
  <si>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</si>
  <si>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</si>
  <si>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</si>
  <si>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</si>
  <si>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</si>
  <si>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</si>
  <si>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</si>
  <si>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</si>
  <si>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</si>
  <si>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</si>
  <si>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</si>
  <si>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</si>
  <si>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</si>
  <si>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</si>
  <si>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</si>
  <si>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</si>
  <si>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</si>
  <si>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</si>
  <si>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</si>
  <si>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</si>
  <si>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</si>
  <si>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</si>
  <si>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</si>
  <si>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</si>
  <si>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</si>
  <si>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</si>
  <si>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</si>
  <si>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</si>
  <si>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</si>
  <si>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</si>
  <si>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</si>
  <si>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</si>
  <si>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</si>
  <si>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</si>
  <si>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</si>
  <si>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</si>
  <si>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</si>
  <si>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</si>
  <si>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</si>
  <si>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</si>
  <si>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</si>
  <si>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</si>
  <si>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</si>
  <si>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</si>
  <si>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</si>
  <si>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</si>
  <si>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</si>
  <si>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</si>
  <si>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</si>
  <si>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</si>
  <si>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</si>
  <si>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</si>
  <si>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</si>
  <si>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</si>
  <si>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</si>
  <si>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</si>
  <si>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</si>
  <si>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</si>
  <si>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</si>
  <si>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</si>
  <si>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</si>
  <si>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</si>
  <si>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</si>
  <si>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</si>
  <si>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</si>
  <si>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</si>
  <si>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</si>
  <si>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</si>
  <si>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</si>
  <si>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</si>
  <si>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</si>
  <si>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</si>
  <si>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</si>
  <si>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</si>
  <si>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</si>
  <si>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</si>
  <si>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</si>
  <si>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</si>
  <si>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</si>
  <si>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</si>
  <si>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</si>
  <si>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</si>
  <si>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</si>
  <si>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</si>
  <si>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</si>
  <si>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</si>
  <si>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</si>
  <si>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</si>
  <si>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</si>
  <si>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</si>
  <si>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</si>
  <si>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</si>
  <si>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</si>
  <si>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</si>
  <si>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</si>
  <si>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</si>
  <si>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</si>
  <si>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</si>
  <si>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</si>
  <si>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</si>
  <si>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</si>
  <si>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</si>
  <si>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</si>
  <si>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</si>
  <si>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</si>
  <si>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</si>
  <si>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</si>
  <si>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</si>
  <si>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</si>
  <si>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</si>
  <si>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</si>
  <si>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</si>
  <si>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</si>
  <si>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</si>
  <si>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</si>
  <si>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</si>
  <si>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</si>
  <si>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</si>
  <si>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</si>
  <si>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</si>
  <si>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</si>
  <si>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</si>
  <si>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</si>
  <si>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</si>
  <si>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</si>
  <si>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</si>
  <si>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</si>
  <si>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</si>
  <si>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</si>
  <si>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</si>
  <si>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</si>
  <si>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</si>
  <si>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</si>
  <si>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</si>
  <si>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</si>
  <si>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</si>
  <si>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</si>
  <si>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</si>
  <si>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</si>
  <si>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</si>
  <si>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</si>
  <si>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</si>
  <si>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</si>
  <si>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</si>
  <si>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</si>
  <si>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</si>
  <si>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</si>
  <si>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</si>
  <si>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</si>
  <si>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</si>
  <si>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</si>
  <si>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</si>
  <si>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</si>
  <si>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</si>
  <si>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</si>
  <si>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</si>
  <si>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</si>
  <si>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</si>
  <si>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</si>
  <si>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</si>
  <si>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</si>
  <si>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</si>
  <si>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</si>
  <si>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</si>
  <si>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</si>
  <si>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</si>
  <si>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</si>
  <si>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</si>
  <si>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</si>
  <si>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</si>
  <si>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</si>
  <si>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</si>
  <si>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</si>
  <si>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</si>
  <si>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</si>
  <si>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</si>
  <si>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</si>
  <si>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</si>
  <si>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</si>
  <si>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</si>
  <si>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</si>
  <si>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</si>
  <si>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</si>
  <si>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</si>
  <si>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</si>
  <si>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</si>
  <si>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</si>
  <si>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</si>
  <si>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</si>
  <si>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</si>
  <si>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</si>
  <si>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</si>
  <si>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</si>
  <si>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</si>
  <si>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</si>
  <si>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</si>
  <si>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</si>
  <si>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</si>
  <si>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</si>
  <si>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</si>
  <si>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</si>
  <si>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</si>
  <si>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</si>
  <si>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</si>
  <si>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</si>
  <si>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</si>
  <si>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</si>
  <si>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</si>
  <si>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</si>
  <si>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</si>
  <si>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</si>
  <si>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</si>
  <si>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</si>
  <si>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</si>
  <si>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</si>
  <si>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</si>
  <si>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</si>
  <si>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</si>
  <si>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</si>
  <si>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</si>
  <si>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</si>
  <si>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</si>
  <si>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</si>
  <si>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</si>
  <si>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</si>
  <si>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</si>
  <si>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</si>
  <si>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</si>
  <si>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</si>
  <si>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</si>
  <si>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</si>
  <si>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</si>
  <si>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</si>
  <si>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</si>
  <si>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</si>
  <si>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</si>
  <si>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</si>
  <si>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</si>
  <si>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</si>
  <si>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</si>
  <si>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</si>
  <si>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</si>
  <si>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</si>
  <si>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</si>
  <si>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</si>
  <si>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</si>
  <si>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</si>
  <si>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</si>
  <si>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</si>
  <si>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</si>
  <si>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</si>
  <si>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</si>
  <si>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</si>
  <si>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</si>
  <si>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</si>
  <si>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</si>
  <si>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</si>
  <si>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</si>
  <si>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</si>
  <si>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</si>
  <si>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</si>
  <si>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</si>
  <si>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</si>
  <si>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</si>
  <si>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</si>
  <si>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</si>
  <si>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</si>
  <si>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</si>
  <si>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</si>
  <si>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</si>
  <si>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</si>
  <si>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</si>
  <si>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</si>
  <si>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</si>
  <si>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</si>
  <si>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</si>
  <si>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</si>
  <si>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</si>
  <si>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</si>
  <si>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</si>
  <si>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</si>
  <si>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</si>
  <si>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</si>
  <si>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</si>
  <si>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</si>
  <si>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</si>
  <si>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</si>
  <si>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</si>
  <si>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</si>
  <si>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</si>
  <si>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</si>
  <si>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</si>
  <si>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</si>
  <si>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</si>
  <si>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</si>
  <si>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</si>
  <si>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</si>
  <si>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</si>
  <si>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</si>
  <si>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</si>
  <si>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</si>
  <si>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</si>
  <si>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</si>
  <si>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</si>
  <si>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</si>
  <si>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</si>
  <si>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</si>
  <si>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</si>
  <si>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</si>
  <si>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</si>
  <si>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</si>
  <si>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</si>
  <si>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</si>
  <si>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</si>
  <si>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</si>
  <si>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</si>
  <si>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</si>
  <si>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</si>
  <si>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</si>
  <si>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</si>
  <si>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</si>
  <si>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</si>
  <si>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</si>
  <si>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</si>
  <si>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</si>
  <si>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</si>
  <si>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</si>
  <si>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</si>
  <si>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</si>
  <si>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</si>
  <si>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</si>
  <si>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</si>
  <si>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</si>
  <si>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</si>
  <si>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</si>
  <si>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</si>
  <si>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</si>
  <si>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</si>
  <si>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</si>
  <si>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</si>
  <si>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</si>
  <si>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</si>
  <si>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</si>
  <si>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</si>
  <si>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</si>
  <si>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</si>
  <si>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</si>
  <si>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</si>
  <si>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</si>
  <si>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</si>
  <si>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</si>
  <si>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</si>
  <si>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</si>
  <si>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</si>
  <si>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</si>
  <si>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</si>
  <si>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</si>
  <si>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</si>
  <si>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</si>
  <si>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</si>
  <si>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</si>
  <si>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</si>
  <si>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</si>
  <si>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</si>
  <si>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</si>
  <si>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</si>
  <si>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</si>
  <si>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</si>
  <si>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</si>
  <si>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</si>
  <si>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</si>
  <si>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</si>
  <si>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</si>
  <si>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</si>
  <si>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</si>
  <si>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</si>
  <si>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</si>
  <si>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</si>
  <si>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</si>
  <si>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</si>
  <si>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</si>
  <si>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</si>
  <si>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</si>
  <si>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</si>
  <si>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</si>
  <si>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</si>
  <si>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</si>
  <si>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</si>
  <si>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</si>
  <si>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</si>
  <si>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</si>
  <si>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</si>
  <si>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</si>
  <si>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</si>
  <si>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</si>
  <si>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</si>
  <si>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</si>
  <si>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</si>
  <si>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</si>
  <si>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</si>
  <si>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</si>
  <si>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</si>
  <si>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</si>
  <si>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</si>
  <si>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</si>
  <si>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</si>
  <si>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</si>
  <si>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</si>
  <si>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</si>
  <si>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</si>
  <si>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</si>
  <si>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</si>
  <si>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</si>
  <si>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</si>
  <si>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</si>
  <si>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</si>
  <si>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</si>
  <si>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</si>
  <si>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</si>
  <si>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</si>
  <si>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</si>
  <si>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</si>
  <si>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</si>
  <si>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</si>
  <si>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</si>
  <si>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</si>
  <si>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</si>
  <si>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</si>
  <si>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</si>
  <si>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</si>
  <si>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</si>
  <si>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</si>
  <si>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</si>
  <si>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</si>
  <si>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</si>
  <si>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</si>
  <si>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</si>
  <si>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</si>
  <si>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</si>
  <si>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</si>
  <si>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</si>
  <si>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</si>
  <si>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</si>
  <si>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</si>
  <si>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</si>
  <si>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</si>
  <si>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</si>
  <si>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</si>
  <si>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</si>
  <si>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</si>
  <si>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</si>
  <si>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</si>
  <si>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</si>
  <si>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</si>
  <si>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</si>
  <si>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</si>
  <si>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</si>
  <si>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</si>
  <si>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</si>
  <si>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</si>
  <si>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</si>
  <si>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</si>
  <si>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</si>
  <si>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</si>
  <si>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</si>
  <si>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</si>
  <si>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</si>
  <si>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</si>
  <si>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</si>
  <si>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</si>
  <si>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</si>
  <si>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</si>
  <si>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</si>
  <si>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</si>
  <si>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</si>
  <si>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</si>
  <si>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</si>
  <si>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</si>
  <si>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</si>
  <si>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</si>
  <si>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</si>
  <si>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</si>
  <si>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</si>
  <si>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</si>
  <si>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</si>
  <si>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</si>
  <si>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</si>
  <si>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</si>
  <si>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</si>
  <si>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</si>
  <si>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</si>
  <si>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</si>
  <si>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</si>
  <si>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</si>
  <si>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</si>
  <si>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</si>
  <si>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</si>
  <si>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</si>
  <si>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</si>
  <si>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</si>
  <si>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</si>
  <si>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</si>
  <si>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</si>
  <si>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</si>
  <si>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</si>
  <si>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</si>
  <si>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</si>
  <si>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</si>
  <si>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</si>
  <si>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</si>
  <si>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</si>
  <si>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</si>
  <si>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</si>
  <si>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</si>
  <si>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</si>
  <si>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</si>
  <si>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</si>
  <si>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</si>
  <si>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</si>
  <si>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</si>
  <si>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</si>
  <si>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</si>
  <si>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</si>
  <si>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</si>
  <si>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</si>
  <si>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</si>
  <si>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</si>
  <si>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</si>
  <si>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</si>
  <si>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</si>
  <si>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</si>
  <si>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</si>
  <si>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</si>
  <si>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</si>
  <si>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</si>
  <si>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</si>
  <si>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</si>
  <si>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</si>
  <si>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</si>
  <si>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</si>
  <si>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</si>
  <si>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</si>
  <si>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</si>
  <si>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</si>
  <si>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</si>
  <si>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</si>
  <si>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</si>
  <si>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</si>
  <si>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</si>
  <si>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</si>
  <si>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</si>
  <si>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</si>
  <si>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</si>
  <si>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</si>
  <si>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</si>
  <si>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</si>
  <si>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</si>
  <si>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</si>
  <si>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</si>
  <si>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</si>
  <si>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</si>
  <si>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</si>
  <si>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</si>
  <si>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</si>
  <si>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</si>
  <si>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</si>
  <si>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</si>
  <si>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</si>
  <si>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</si>
  <si>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</si>
  <si>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</si>
  <si>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</si>
  <si>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</si>
  <si>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</si>
  <si>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</si>
  <si>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</si>
  <si>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</si>
  <si>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</si>
  <si>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</si>
  <si>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</si>
  <si>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</si>
  <si>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</si>
  <si>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</si>
  <si>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</si>
  <si>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</si>
  <si>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</si>
  <si>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</si>
  <si>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</si>
  <si>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</si>
  <si>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</si>
  <si>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</si>
  <si>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</si>
  <si>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</si>
  <si>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</si>
  <si>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</si>
  <si>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</si>
  <si>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</si>
  <si>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</si>
  <si>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</si>
  <si>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</si>
  <si>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</si>
  <si>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</si>
  <si>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</si>
  <si>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</si>
  <si>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</si>
  <si>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</si>
  <si>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</si>
  <si>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</si>
  <si>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</si>
  <si>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</si>
  <si>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</si>
  <si>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</si>
  <si>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</si>
  <si>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</si>
  <si>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</si>
  <si>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</si>
  <si>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</si>
  <si>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</si>
  <si>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</si>
  <si>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</si>
  <si>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</si>
  <si>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</si>
  <si>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</si>
  <si>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</si>
  <si>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</si>
  <si>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</si>
  <si>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</si>
  <si>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</si>
  <si>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</si>
  <si>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</si>
  <si>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</si>
  <si>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</si>
  <si>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</si>
  <si>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</si>
  <si>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</si>
  <si>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</si>
  <si>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</si>
  <si>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</si>
  <si>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</si>
  <si>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</si>
  <si>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</si>
  <si>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</si>
  <si>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</si>
  <si>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</si>
  <si>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</si>
  <si>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</si>
  <si>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</si>
  <si>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</si>
  <si>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</si>
  <si>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</si>
  <si>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</si>
  <si>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</si>
  <si>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</si>
  <si>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</si>
  <si>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</si>
  <si>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</si>
  <si>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</si>
  <si>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</si>
  <si>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</si>
  <si>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</si>
  <si>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</si>
  <si>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</si>
  <si>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</si>
  <si>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</si>
  <si>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</si>
  <si>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</si>
  <si>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</si>
  <si>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</si>
  <si>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</si>
  <si>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</si>
  <si>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</si>
  <si>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</si>
  <si>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</si>
  <si>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</si>
  <si>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</si>
  <si>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</si>
  <si>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</si>
  <si>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</si>
  <si>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</si>
  <si>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</si>
  <si>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</si>
  <si>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</si>
  <si>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</si>
  <si>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</si>
  <si>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</si>
  <si>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</si>
  <si>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</si>
  <si>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</si>
  <si>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</si>
  <si>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</si>
  <si>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</si>
  <si>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</si>
  <si>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</si>
  <si>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</si>
  <si>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</si>
  <si>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</si>
  <si>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</si>
  <si>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</si>
  <si>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</si>
  <si>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</si>
  <si>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</si>
  <si>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</si>
  <si>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</si>
  <si>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</si>
  <si>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</si>
  <si>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</si>
  <si>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</si>
  <si>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</si>
  <si>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</si>
  <si>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</si>
  <si>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</si>
  <si>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</si>
  <si>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</si>
  <si>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</si>
  <si>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</si>
  <si>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</si>
  <si>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</si>
  <si>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</si>
  <si>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</si>
  <si>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</si>
  <si>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</si>
  <si>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</si>
  <si>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</si>
  <si>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</si>
  <si>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</si>
  <si>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</si>
  <si>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</si>
  <si>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</si>
  <si>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</si>
  <si>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</si>
  <si>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</si>
  <si>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</si>
  <si>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</si>
  <si>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</si>
  <si>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</si>
  <si>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</si>
  <si>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</si>
  <si>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</si>
  <si>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</si>
  <si>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</si>
  <si>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</si>
  <si>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</si>
  <si>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</si>
  <si>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</si>
  <si>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</si>
  <si>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</si>
  <si>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</si>
  <si>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</si>
  <si>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</si>
  <si>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</si>
  <si>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</si>
  <si>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</si>
  <si>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</si>
  <si>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</si>
  <si>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</si>
  <si>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</si>
  <si>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</si>
  <si>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</si>
  <si>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</si>
  <si>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</si>
  <si>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</si>
  <si>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</si>
  <si>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</si>
  <si>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</si>
  <si>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</si>
  <si>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</si>
  <si>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</si>
  <si>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</si>
  <si>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</si>
  <si>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</si>
  <si>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</si>
  <si>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</si>
  <si>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</si>
  <si>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</si>
  <si>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</si>
  <si>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</si>
  <si>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</si>
  <si>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</si>
  <si>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</si>
  <si>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</si>
  <si>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</si>
  <si>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</si>
  <si>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</si>
  <si>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</si>
  <si>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</si>
  <si>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</si>
  <si>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</si>
  <si>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</si>
  <si>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</si>
  <si>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</si>
  <si>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</si>
  <si>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</si>
  <si>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</si>
  <si>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</si>
  <si>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</si>
  <si>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</si>
  <si>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</si>
  <si>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</si>
  <si>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</si>
  <si>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</si>
  <si>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</si>
  <si>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</si>
  <si>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</si>
  <si>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</si>
  <si>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</si>
  <si>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</si>
  <si>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</si>
  <si>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</si>
  <si>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</si>
  <si>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</si>
  <si>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</si>
  <si>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</si>
  <si>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</si>
  <si>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</si>
  <si>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</si>
  <si>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</si>
  <si>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</si>
  <si>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</si>
  <si>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</si>
  <si>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</si>
  <si>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</si>
  <si>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</si>
  <si>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</si>
  <si>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</si>
  <si>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</si>
  <si>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</si>
  <si>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</si>
  <si>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</si>
  <si>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</si>
  <si>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</si>
  <si>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</si>
  <si>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</si>
  <si>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</si>
  <si>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</si>
  <si>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</si>
  <si>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</si>
  <si>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</si>
  <si>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</si>
  <si>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</si>
  <si>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</si>
  <si>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</si>
  <si>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</si>
  <si>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</si>
  <si>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</si>
  <si>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</si>
  <si>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</si>
  <si>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</si>
  <si>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</si>
  <si>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</si>
  <si>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</si>
  <si>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</si>
  <si>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</si>
  <si>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</si>
  <si>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</si>
  <si>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</si>
  <si>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</si>
  <si>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</si>
  <si>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</si>
  <si>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</si>
  <si>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</si>
  <si>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</si>
  <si>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</si>
  <si>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</si>
  <si>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</si>
  <si>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</si>
  <si>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</si>
  <si>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</si>
  <si>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</si>
  <si>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</si>
  <si>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</si>
  <si>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</si>
  <si>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</si>
  <si>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</si>
  <si>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</si>
  <si>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</si>
  <si>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</si>
  <si>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</si>
  <si>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</si>
  <si>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</si>
  <si>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</si>
  <si>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</si>
  <si>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</si>
  <si>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</si>
  <si>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</si>
  <si>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</si>
  <si>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</si>
  <si>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</si>
  <si>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</si>
  <si>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</si>
  <si>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</si>
  <si>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</si>
  <si>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</si>
  <si>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</si>
  <si>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</si>
  <si>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</si>
  <si>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</si>
  <si>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</si>
  <si>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</si>
  <si>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</si>
  <si>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</si>
  <si>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</si>
  <si>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</si>
  <si>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</si>
  <si>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</si>
  <si>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</si>
  <si>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</si>
  <si>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</si>
  <si>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</si>
  <si>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</si>
  <si>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</si>
  <si>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</si>
  <si>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</si>
  <si>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</si>
  <si>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</si>
  <si>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</si>
  <si>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</si>
  <si>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</si>
  <si>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</si>
  <si>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</si>
  <si>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</si>
  <si>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</si>
  <si>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</si>
  <si>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</si>
  <si>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</si>
  <si>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</si>
  <si>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</si>
  <si>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</si>
  <si>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</si>
  <si>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</si>
  <si>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</si>
  <si>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</si>
  <si>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</si>
  <si>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</si>
  <si>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</si>
  <si>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</si>
  <si>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</si>
  <si>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</si>
  <si>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</si>
  <si>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</si>
  <si>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</si>
  <si>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</si>
  <si>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</si>
  <si>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</si>
  <si>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</si>
  <si>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</si>
  <si>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</si>
  <si>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</si>
  <si>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</si>
  <si>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</si>
  <si>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</si>
  <si>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</si>
  <si>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</si>
  <si>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</si>
  <si>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</si>
  <si>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</si>
  <si>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</si>
  <si>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</si>
  <si>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</si>
  <si>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</si>
  <si>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</si>
  <si>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</si>
  <si>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</si>
  <si>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</si>
  <si>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</si>
  <si>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</si>
  <si>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</si>
  <si>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</si>
  <si>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</si>
  <si>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</si>
  <si>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</si>
  <si>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</si>
  <si>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</si>
  <si>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</si>
  <si>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</si>
  <si>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</si>
  <si>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</si>
  <si>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</si>
  <si>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</si>
  <si>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</si>
  <si>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</si>
  <si>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</si>
  <si>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</si>
  <si>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</si>
  <si>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</si>
  <si>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</si>
  <si>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</si>
  <si>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</si>
  <si>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</si>
  <si>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</si>
  <si>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</si>
  <si>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</si>
  <si>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</si>
  <si>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</si>
  <si>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</si>
  <si>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</si>
  <si>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</si>
  <si>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</si>
  <si>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</si>
  <si>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</si>
  <si>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</si>
  <si>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</si>
  <si>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</si>
  <si>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</si>
  <si>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</si>
  <si>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</si>
  <si>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</si>
  <si>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</si>
  <si>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</si>
  <si>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</si>
  <si>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</si>
  <si>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</si>
  <si>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</si>
  <si>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</si>
  <si>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</si>
  <si>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</si>
  <si>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</si>
  <si>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</si>
  <si>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</si>
  <si>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</si>
  <si>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</si>
  <si>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</si>
  <si>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</si>
  <si>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</si>
  <si>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</si>
  <si>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</si>
  <si>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</si>
  <si>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</si>
  <si>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</si>
  <si>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</si>
  <si>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</si>
  <si>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</si>
  <si>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</si>
  <si>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</si>
  <si>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</si>
  <si>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</si>
  <si>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</si>
  <si>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</si>
  <si>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</si>
  <si>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</si>
  <si>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</si>
  <si>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</si>
  <si>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</si>
  <si>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</si>
  <si>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</si>
  <si>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</si>
  <si>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</si>
  <si>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</si>
  <si>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</si>
  <si>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</si>
  <si>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</si>
  <si>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</si>
  <si>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</si>
  <si>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</si>
  <si>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</si>
  <si>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</si>
  <si>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</si>
  <si>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</si>
  <si>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</si>
  <si>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</si>
  <si>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</si>
  <si>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</si>
  <si>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</si>
  <si>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</si>
  <si>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</si>
  <si>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</si>
  <si>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</si>
  <si>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</si>
  <si>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</si>
  <si>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</si>
  <si>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</si>
  <si>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</si>
  <si>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</si>
  <si>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</si>
  <si>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</si>
  <si>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</si>
  <si>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</si>
  <si>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</si>
  <si>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</si>
  <si>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</si>
  <si>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</si>
  <si>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</si>
  <si>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</si>
  <si>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</si>
  <si>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</si>
  <si>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</si>
  <si>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</si>
  <si>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</si>
  <si>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</si>
  <si>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</si>
  <si>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</si>
  <si>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</si>
  <si>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</si>
  <si>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</si>
  <si>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</si>
  <si>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</si>
  <si>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</si>
  <si>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</si>
  <si>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</si>
  <si>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</si>
  <si>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</si>
  <si>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</si>
  <si>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</si>
  <si>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</si>
  <si>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</si>
  <si>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</si>
  <si>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</si>
  <si>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</si>
  <si>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</si>
  <si>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</si>
  <si>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</si>
  <si>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</si>
  <si>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</si>
  <si>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</si>
  <si>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</si>
  <si>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</si>
  <si>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</si>
  <si>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</si>
  <si>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</si>
  <si>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</si>
  <si>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</si>
  <si>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</si>
  <si>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</si>
  <si>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</si>
  <si>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</si>
  <si>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</si>
  <si>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</si>
  <si>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</si>
  <si>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</si>
  <si>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</si>
  <si>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</si>
  <si>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</si>
  <si>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</si>
  <si>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</si>
  <si>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</si>
  <si>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</si>
  <si>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</si>
  <si>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</si>
  <si>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</si>
  <si>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</si>
  <si>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</si>
  <si>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</si>
  <si>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</si>
  <si>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</si>
  <si>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</si>
  <si>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</si>
  <si>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</si>
  <si>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</si>
  <si>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</si>
  <si>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</si>
  <si>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</si>
  <si>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</si>
  <si>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</si>
  <si>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</si>
  <si>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</si>
  <si>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</si>
  <si>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</si>
  <si>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</si>
  <si>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</si>
  <si>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</si>
  <si>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</si>
  <si>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</si>
  <si>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</si>
  <si>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</si>
  <si>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</si>
  <si>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</si>
  <si>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</si>
  <si>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</si>
  <si>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</si>
  <si>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</si>
  <si>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</si>
  <si>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</si>
  <si>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</si>
  <si>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</si>
  <si>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</si>
  <si>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</si>
  <si>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</si>
  <si>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</si>
  <si>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</si>
  <si>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</si>
  <si>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</si>
  <si>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</si>
  <si>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</si>
  <si>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</si>
  <si>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</si>
  <si>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</si>
  <si>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</si>
  <si>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</si>
  <si>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</si>
  <si>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</si>
  <si>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</si>
  <si>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</si>
  <si>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</si>
  <si>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</si>
  <si>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</si>
  <si>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</si>
  <si>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</si>
  <si>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</si>
  <si>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</si>
  <si>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</si>
  <si>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</si>
  <si>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</si>
  <si>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</si>
  <si>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</si>
  <si>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</si>
  <si>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</si>
  <si>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</si>
  <si>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</si>
  <si>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</si>
  <si>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</si>
  <si>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</si>
  <si>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</si>
  <si>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</si>
  <si>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</si>
  <si>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</si>
  <si>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</si>
  <si>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</si>
  <si>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</si>
  <si>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</si>
  <si>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</si>
  <si>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</si>
  <si>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</si>
  <si>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</si>
  <si>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</si>
  <si>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</si>
  <si>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</si>
  <si>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</si>
  <si>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</si>
  <si>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</si>
  <si>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</si>
  <si>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</si>
  <si>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</si>
  <si>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</si>
  <si>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</si>
  <si>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</si>
  <si>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</si>
  <si>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</si>
  <si>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</si>
  <si>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</si>
  <si>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</si>
  <si>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</si>
  <si>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</si>
  <si>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</si>
  <si>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</si>
  <si>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</si>
  <si>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</si>
  <si>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</si>
  <si>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</si>
  <si>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</si>
  <si>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</si>
  <si>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</si>
  <si>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</si>
  <si>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</si>
  <si>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</si>
  <si>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</si>
  <si>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</si>
  <si>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</si>
  <si>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</si>
  <si>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</si>
  <si>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</si>
  <si>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</si>
  <si>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</si>
  <si>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</si>
  <si>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</si>
  <si>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</si>
  <si>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</si>
  <si>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</si>
  <si>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</si>
  <si>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</si>
  <si>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</si>
  <si>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</si>
  <si>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</si>
  <si>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</si>
  <si>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</si>
  <si>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</si>
  <si>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</si>
  <si>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</si>
  <si>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</si>
  <si>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</si>
  <si>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</si>
  <si>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</si>
  <si>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</si>
  <si>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</si>
  <si>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</si>
  <si>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</si>
  <si>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</si>
  <si>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</si>
  <si>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</si>
  <si>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</si>
  <si>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</si>
  <si>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</si>
  <si>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</si>
  <si>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</si>
  <si>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</si>
  <si>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</si>
  <si>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</si>
  <si>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</si>
  <si>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</si>
  <si>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</si>
  <si>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</si>
  <si>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</si>
  <si>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</si>
  <si>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</si>
  <si>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</si>
  <si>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</si>
  <si>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</si>
  <si>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</si>
  <si>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</si>
  <si>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</si>
  <si>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</si>
  <si>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</si>
  <si>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</si>
  <si>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</si>
  <si>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</si>
  <si>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</si>
  <si>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</si>
  <si>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</si>
  <si>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</si>
  <si>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</si>
  <si>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</si>
  <si>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</si>
  <si>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</si>
  <si>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</si>
  <si>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</si>
  <si>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</si>
  <si>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</si>
  <si>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</si>
  <si>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</si>
  <si>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</si>
  <si>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</si>
  <si>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</si>
  <si>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</si>
  <si>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</si>
  <si>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</si>
  <si>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</si>
  <si>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</si>
  <si>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</si>
  <si>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</si>
  <si>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</si>
  <si>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</si>
  <si>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</si>
  <si>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</si>
  <si>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</si>
  <si>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</si>
  <si>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</si>
  <si>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</si>
  <si>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</si>
  <si>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</si>
  <si>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</si>
  <si>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</si>
  <si>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</si>
  <si>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</si>
  <si>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</si>
  <si>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</si>
  <si>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</si>
  <si>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</si>
  <si>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</si>
  <si>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</si>
  <si>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</si>
  <si>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</si>
  <si>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</si>
  <si>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</si>
  <si>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</si>
  <si>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</si>
  <si>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</si>
  <si>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</si>
  <si>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</si>
  <si>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</si>
  <si>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</si>
  <si>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</si>
  <si>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</si>
  <si>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</si>
  <si>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</si>
  <si>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</si>
  <si>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</si>
  <si>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</si>
  <si>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</si>
  <si>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</si>
  <si>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</si>
  <si>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</si>
  <si>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</si>
  <si>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</si>
  <si>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</si>
  <si>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</si>
  <si>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</si>
  <si>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</si>
  <si>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</si>
  <si>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</si>
  <si>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</si>
  <si>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</si>
  <si>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</si>
  <si>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</si>
  <si>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</si>
  <si>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</si>
  <si>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</si>
  <si>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</si>
  <si>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</si>
  <si>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</si>
  <si>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</si>
  <si>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</si>
  <si>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</si>
  <si>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</si>
  <si>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</si>
  <si>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</si>
  <si>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</si>
  <si>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</si>
  <si>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</si>
  <si>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</si>
  <si>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</si>
  <si>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</si>
  <si>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</si>
  <si>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</si>
  <si>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</si>
  <si>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</si>
  <si>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</si>
  <si>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</si>
  <si>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</si>
  <si>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</si>
  <si>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</si>
  <si>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</si>
  <si>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</si>
  <si>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</si>
  <si>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</si>
  <si>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</si>
  <si>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</si>
  <si>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</si>
  <si>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</si>
  <si>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</si>
  <si>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</si>
  <si>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</si>
  <si>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</si>
  <si>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</si>
  <si>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</si>
  <si>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</si>
  <si>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</si>
  <si>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</si>
  <si>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</si>
  <si>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</si>
  <si>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</si>
  <si>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</si>
  <si>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</si>
  <si>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</si>
  <si>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</si>
  <si>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</si>
  <si>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</si>
  <si>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</si>
  <si>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</si>
  <si>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</si>
  <si>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</si>
  <si>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</si>
  <si>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</si>
  <si>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</si>
  <si>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</si>
  <si>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</si>
  <si>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</si>
  <si>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</si>
  <si>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</si>
  <si>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</si>
  <si>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</si>
  <si>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</si>
  <si>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</si>
  <si>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</si>
  <si>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</si>
  <si>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</si>
  <si>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</si>
  <si>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</si>
  <si>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</si>
  <si>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</si>
  <si>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</si>
  <si>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</si>
  <si>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</si>
  <si>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</si>
  <si>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</si>
  <si>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</si>
  <si>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</si>
  <si>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</si>
  <si>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</si>
  <si>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</si>
  <si>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</si>
  <si>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</si>
  <si>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</si>
  <si>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</si>
  <si>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</si>
  <si>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</si>
  <si>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</si>
  <si>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</si>
  <si>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</si>
  <si>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</si>
  <si>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</si>
  <si>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</si>
  <si>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</si>
  <si>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</si>
  <si>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</si>
  <si>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</si>
  <si>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</si>
  <si>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</si>
  <si>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</si>
  <si>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</si>
  <si>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</si>
  <si>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</si>
  <si>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</si>
  <si>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</si>
  <si>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</si>
  <si>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</si>
  <si>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</si>
  <si>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</si>
  <si>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</si>
  <si>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</si>
  <si>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</si>
  <si>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</si>
  <si>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</si>
  <si>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</si>
  <si>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</si>
  <si>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</si>
  <si>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</si>
  <si>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</si>
  <si>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</si>
  <si>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</si>
  <si>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</si>
  <si>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</si>
  <si>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</si>
  <si>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</si>
  <si>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</si>
  <si>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</si>
  <si>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</si>
  <si>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</si>
  <si>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</si>
  <si>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</si>
  <si>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</si>
  <si>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</si>
  <si>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</si>
  <si>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</si>
  <si>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</si>
  <si>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</si>
  <si>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</si>
  <si>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</si>
  <si>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</si>
  <si>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</si>
  <si>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</si>
  <si>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</si>
  <si>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</si>
  <si>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</si>
  <si>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</si>
  <si>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</si>
  <si>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</si>
  <si>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</si>
  <si>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</si>
  <si>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</si>
  <si>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</si>
  <si>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</si>
  <si>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</si>
  <si>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</si>
  <si>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</si>
  <si>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</si>
  <si>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</si>
  <si>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</si>
  <si>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</si>
  <si>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</si>
  <si>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</si>
  <si>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</si>
  <si>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</si>
  <si>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</si>
  <si>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</si>
  <si>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</si>
  <si>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</si>
  <si>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</si>
  <si>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</si>
  <si>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</si>
  <si>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</si>
  <si>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</si>
  <si>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</si>
  <si>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</si>
  <si>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</si>
  <si>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</si>
  <si>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</si>
  <si>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</si>
  <si>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</si>
  <si>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</si>
  <si>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</si>
  <si>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</si>
  <si>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</si>
  <si>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</si>
  <si>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</si>
  <si>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</si>
  <si>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</si>
  <si>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</si>
  <si>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</si>
  <si>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</si>
  <si>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</si>
  <si>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</si>
  <si>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</si>
  <si>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</si>
  <si>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</si>
  <si>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</si>
  <si>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</si>
  <si>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</si>
  <si>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</si>
  <si>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</si>
  <si>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</si>
  <si>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</si>
  <si>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</si>
  <si>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</si>
  <si>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</si>
  <si>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</si>
  <si>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</si>
  <si>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</si>
  <si>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</si>
  <si>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</si>
  <si>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</si>
  <si>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</si>
  <si>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</si>
  <si>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</si>
  <si>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</si>
  <si>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</si>
  <si>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</si>
  <si>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</si>
  <si>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</si>
  <si>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</si>
  <si>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</si>
  <si>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</si>
  <si>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</si>
  <si>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</si>
  <si>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</si>
  <si>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</si>
  <si>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</si>
  <si>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</si>
  <si>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</si>
  <si>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</si>
  <si>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</si>
  <si>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</si>
  <si>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</si>
  <si>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</si>
  <si>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</si>
  <si>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</si>
  <si>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</si>
  <si>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</si>
  <si>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</si>
  <si>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</si>
  <si>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</si>
  <si>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</si>
  <si>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</si>
  <si>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</si>
  <si>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</si>
  <si>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</si>
  <si>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</si>
  <si>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</si>
  <si>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</si>
  <si>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</si>
  <si>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</si>
  <si>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</si>
  <si>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</si>
  <si>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</si>
  <si>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</si>
  <si>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</si>
  <si>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</si>
  <si>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</si>
  <si>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</si>
  <si>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</si>
  <si>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</si>
  <si>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</si>
  <si>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</si>
  <si>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</si>
  <si>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</si>
  <si>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</si>
  <si>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</si>
  <si>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</si>
  <si>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</si>
  <si>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</si>
  <si>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</si>
  <si>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</si>
  <si>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</si>
  <si>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</si>
  <si>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</si>
  <si>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</si>
  <si>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</si>
  <si>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</si>
  <si>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</si>
  <si>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</si>
  <si>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</si>
  <si>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</si>
  <si>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</si>
  <si>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</si>
  <si>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</si>
  <si>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</si>
  <si>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</si>
  <si>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</si>
  <si>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</si>
  <si>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</si>
  <si>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</si>
  <si>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</si>
  <si>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</si>
  <si>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</si>
  <si>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</si>
  <si>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</si>
  <si>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</si>
  <si>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</si>
  <si>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</si>
  <si>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</si>
  <si>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</si>
  <si>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</si>
  <si>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</si>
  <si>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</si>
  <si>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</si>
  <si>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</si>
  <si>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</si>
  <si>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</si>
  <si>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</si>
  <si>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</si>
  <si>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</si>
  <si>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</si>
  <si>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</si>
  <si>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</si>
  <si>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</si>
  <si>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</si>
  <si>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</si>
  <si>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</si>
  <si>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</si>
  <si>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</si>
  <si>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</si>
  <si>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</si>
  <si>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</si>
  <si>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</si>
  <si>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</si>
  <si>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</si>
  <si>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</si>
  <si>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</si>
  <si>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</si>
  <si>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</si>
  <si>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</si>
  <si>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</si>
  <si>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</si>
  <si>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</si>
  <si>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</si>
  <si>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</si>
  <si>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</si>
  <si>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</si>
  <si>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</si>
  <si>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</si>
  <si>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</si>
  <si>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</si>
  <si>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</si>
  <si>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</si>
  <si>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</si>
  <si>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</si>
  <si>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</si>
  <si>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</si>
  <si>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</si>
  <si>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</si>
  <si>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</si>
  <si>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</si>
  <si>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</si>
  <si>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</si>
  <si>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</si>
  <si>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</si>
  <si>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</si>
  <si>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</si>
  <si>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</si>
  <si>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</si>
  <si>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</si>
  <si>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</si>
  <si>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</si>
  <si>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</si>
  <si>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</si>
  <si>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</si>
  <si>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</si>
  <si>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</si>
  <si>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</si>
  <si>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</si>
  <si>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</si>
  <si>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</si>
  <si>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</si>
  <si>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</si>
  <si>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</si>
  <si>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</si>
  <si>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</si>
  <si>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</si>
  <si>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</si>
  <si>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</si>
  <si>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</si>
  <si>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</si>
  <si>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</si>
  <si>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</si>
  <si>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</si>
  <si>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</si>
  <si>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</si>
  <si>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</si>
  <si>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</si>
  <si>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</si>
  <si>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</si>
  <si>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</si>
  <si>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</si>
  <si>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</si>
  <si>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</si>
  <si>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</si>
  <si>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</si>
  <si>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</si>
  <si>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</si>
  <si>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</si>
  <si>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</si>
  <si>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</si>
  <si>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</si>
  <si>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</si>
  <si>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</si>
  <si>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</si>
  <si>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</si>
  <si>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</si>
  <si>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</si>
  <si>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</si>
  <si>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</si>
  <si>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</si>
  <si>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</si>
  <si>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</si>
  <si>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</si>
  <si>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</si>
  <si>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</si>
  <si>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</si>
  <si>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</si>
  <si>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</si>
  <si>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</si>
  <si>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</si>
  <si>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</si>
  <si>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</si>
  <si>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</si>
  <si>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</si>
  <si>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</si>
  <si>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</si>
  <si>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</si>
  <si>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</si>
  <si>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</si>
  <si>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</si>
  <si>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</si>
  <si>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</si>
  <si>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</si>
  <si>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</si>
  <si>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</si>
  <si>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</si>
  <si>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</si>
  <si>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</si>
  <si>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</si>
  <si>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</si>
  <si>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</si>
  <si>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</si>
  <si>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</si>
  <si>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</si>
  <si>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</si>
  <si>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</si>
  <si>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</si>
  <si>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</si>
  <si>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</si>
  <si>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</si>
  <si>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</si>
  <si>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</si>
  <si>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</si>
  <si>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</si>
  <si>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</si>
  <si>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</si>
  <si>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</si>
  <si>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</si>
  <si>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</si>
  <si>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</si>
  <si>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</si>
  <si>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</si>
  <si>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</si>
  <si>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</si>
  <si>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</si>
  <si>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</si>
  <si>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</si>
  <si>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</si>
  <si>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</si>
  <si>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</si>
  <si>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</si>
  <si>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</si>
  <si>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</si>
  <si>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</si>
  <si>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</si>
  <si>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</si>
  <si>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</si>
  <si>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</si>
  <si>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</si>
  <si>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</si>
  <si>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</si>
  <si>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</si>
  <si>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</si>
  <si>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</si>
  <si>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</si>
  <si>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</si>
  <si>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</si>
  <si>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</si>
  <si>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</si>
  <si>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</si>
  <si>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</si>
  <si>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</si>
  <si>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</si>
  <si>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</si>
  <si>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</si>
  <si>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</si>
  <si>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</si>
  <si>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</si>
  <si>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</si>
  <si>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</si>
  <si>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</si>
  <si>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</si>
  <si>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</si>
  <si>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</si>
  <si>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</si>
  <si>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</si>
  <si>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</si>
  <si>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</si>
  <si>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</si>
  <si>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</si>
  <si>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</si>
  <si>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</si>
  <si>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</si>
  <si>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</si>
  <si>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</si>
  <si>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</si>
  <si>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</si>
  <si>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</si>
  <si>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</si>
  <si>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</si>
  <si>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</si>
  <si>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</si>
  <si>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</si>
  <si>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</si>
  <si>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</si>
  <si>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</si>
  <si>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</si>
  <si>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</si>
  <si>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</si>
  <si>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</si>
  <si>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</si>
  <si>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</si>
  <si>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</si>
  <si>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</si>
  <si>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</si>
  <si>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</si>
  <si>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</si>
  <si>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</si>
  <si>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</si>
  <si>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</si>
  <si>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</si>
  <si>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</si>
  <si>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</si>
  <si>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</si>
  <si>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</si>
  <si>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</si>
  <si>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</si>
  <si>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</si>
  <si>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</si>
  <si>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</si>
  <si>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</si>
  <si>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</si>
  <si>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</si>
  <si>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</si>
  <si>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</si>
  <si>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</si>
  <si>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</si>
  <si>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</si>
  <si>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</si>
  <si>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</si>
  <si>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</si>
  <si>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</si>
  <si>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</si>
  <si>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</si>
  <si>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</si>
  <si>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</si>
  <si>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</si>
  <si>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</si>
  <si>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</si>
  <si>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</si>
  <si>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</si>
  <si>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</si>
  <si>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</si>
  <si>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</si>
  <si>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</si>
  <si>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</si>
  <si>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</si>
  <si>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</si>
  <si>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</si>
  <si>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</si>
  <si>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</si>
  <si>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</si>
  <si>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</si>
  <si>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</si>
  <si>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</si>
  <si>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</si>
  <si>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</si>
  <si>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</si>
  <si>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</si>
  <si>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</si>
  <si>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</si>
  <si>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</si>
  <si>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</si>
  <si>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</si>
  <si>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</si>
  <si>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</si>
  <si>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</si>
  <si>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</si>
  <si>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</si>
  <si>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</si>
  <si>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</si>
  <si>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</si>
  <si>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</si>
  <si>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</si>
  <si>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</si>
  <si>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</si>
  <si>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</si>
  <si>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</si>
  <si>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</si>
  <si>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</si>
  <si>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</si>
  <si>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</si>
  <si>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</si>
  <si>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</si>
  <si>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</si>
  <si>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</si>
  <si>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</si>
  <si>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</si>
  <si>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</si>
  <si>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</si>
  <si>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</si>
  <si>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</si>
  <si>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</si>
  <si>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</si>
  <si>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</si>
  <si>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</si>
  <si>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</si>
  <si>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</si>
  <si>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</si>
  <si>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</si>
  <si>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</si>
  <si>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</si>
  <si>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</si>
  <si>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</si>
  <si>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</si>
  <si>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</si>
  <si>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</si>
  <si>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</si>
  <si>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</si>
  <si>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</si>
  <si>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</si>
  <si>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</si>
  <si>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</si>
  <si>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</si>
  <si>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</si>
  <si>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</si>
  <si>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</si>
  <si>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</si>
  <si>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</si>
  <si>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</si>
  <si>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</si>
  <si>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</si>
  <si>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</si>
  <si>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</si>
  <si>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</si>
  <si>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</si>
  <si>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</si>
  <si>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</si>
  <si>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</si>
  <si>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</si>
  <si>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</si>
  <si>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</si>
  <si>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</si>
  <si>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</si>
  <si>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</si>
  <si>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</si>
  <si>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</si>
  <si>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</si>
  <si>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</si>
  <si>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</si>
  <si>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</si>
  <si>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</si>
  <si>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</si>
  <si>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</si>
  <si>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</si>
  <si>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</si>
  <si>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</si>
  <si>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</si>
  <si>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</si>
  <si>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</si>
  <si>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</si>
  <si>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</si>
  <si>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</si>
  <si>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</si>
  <si>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</si>
  <si>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</si>
  <si>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</si>
  <si>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</si>
  <si>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</si>
  <si>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</si>
  <si>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</si>
  <si>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</si>
  <si>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</si>
  <si>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</si>
  <si>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</si>
  <si>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</si>
  <si>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</si>
  <si>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</si>
  <si>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</si>
  <si>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</si>
  <si>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</si>
  <si>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</si>
  <si>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</si>
  <si>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</si>
  <si>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</si>
  <si>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</si>
  <si>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</si>
  <si>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</si>
  <si>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</si>
  <si>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</si>
  <si>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</si>
  <si>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</si>
  <si>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</si>
  <si>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</si>
  <si>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</si>
  <si>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</si>
  <si>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</si>
  <si>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</si>
  <si>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</si>
  <si>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</si>
  <si>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</si>
  <si>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</si>
  <si>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</si>
  <si>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</si>
  <si>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</si>
  <si>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</si>
  <si>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</si>
  <si>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</si>
  <si>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</si>
  <si>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</si>
  <si>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</si>
  <si>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</si>
  <si>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</si>
  <si>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</si>
  <si>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</si>
  <si>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</si>
  <si>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</si>
  <si>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</si>
  <si>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</si>
  <si>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</si>
  <si>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</si>
  <si>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</si>
  <si>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</si>
  <si>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</si>
  <si>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</si>
  <si>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</si>
  <si>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</si>
  <si>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</si>
  <si>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</si>
  <si>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</si>
  <si>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</si>
  <si>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</si>
  <si>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</si>
  <si>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</si>
  <si>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</si>
  <si>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</si>
  <si>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</si>
  <si>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</si>
  <si>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</si>
  <si>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</si>
  <si>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</si>
  <si>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</si>
  <si>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</si>
  <si>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</si>
  <si>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</si>
  <si>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</si>
  <si>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</si>
  <si>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</si>
  <si>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</si>
  <si>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</si>
  <si>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</si>
  <si>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</si>
  <si>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</si>
  <si>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</si>
  <si>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</si>
  <si>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</si>
  <si>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</si>
  <si>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</si>
  <si>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</si>
  <si>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</si>
  <si>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</si>
  <si>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</si>
  <si>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</si>
  <si>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</si>
  <si>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</si>
  <si>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</si>
  <si>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</si>
  <si>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</si>
  <si>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</si>
  <si>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</si>
  <si>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</si>
  <si>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</si>
  <si>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</si>
  <si>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</si>
  <si>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</si>
  <si>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</si>
  <si>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</si>
  <si>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</si>
  <si>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</si>
  <si>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</si>
  <si>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</si>
  <si>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</si>
  <si>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</si>
  <si>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</si>
  <si>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</si>
  <si>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</si>
  <si>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</si>
  <si>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</si>
  <si>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</si>
  <si>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</si>
  <si>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</si>
  <si>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</si>
  <si>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</si>
  <si>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</si>
  <si>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</si>
  <si>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</si>
  <si>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</si>
  <si>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</si>
  <si>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</si>
  <si>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</si>
  <si>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</si>
  <si>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</si>
  <si>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</si>
  <si>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</si>
  <si>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</si>
  <si>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</si>
  <si>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</si>
  <si>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</si>
  <si>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</si>
  <si>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</si>
  <si>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</si>
  <si>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</si>
  <si>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</si>
  <si>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</si>
  <si>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</si>
  <si>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</si>
  <si>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</si>
  <si>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</si>
  <si>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</si>
  <si>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</si>
  <si>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</si>
  <si>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</si>
  <si>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</si>
  <si>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</si>
  <si>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</si>
  <si>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</si>
  <si>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</si>
  <si>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</si>
  <si>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</si>
  <si>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</si>
  <si>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</si>
  <si>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</si>
  <si>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</si>
  <si>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</si>
  <si>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</si>
  <si>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</si>
  <si>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</si>
  <si>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</si>
  <si>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</si>
  <si>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</si>
  <si>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</si>
  <si>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</si>
  <si>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</si>
  <si>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</si>
  <si>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</si>
  <si>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</si>
  <si>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</si>
  <si>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</si>
  <si>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</si>
  <si>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</si>
  <si>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</si>
  <si>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</si>
  <si>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</si>
  <si>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</si>
  <si>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</si>
  <si>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</si>
  <si>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</si>
  <si>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</si>
  <si>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</si>
  <si>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</si>
  <si>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</si>
  <si>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</si>
  <si>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</si>
  <si>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</si>
  <si>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</si>
  <si>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</si>
  <si>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</si>
  <si>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</si>
  <si>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</si>
  <si>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</si>
  <si>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</si>
  <si>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</si>
  <si>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</si>
  <si>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</si>
  <si>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</si>
  <si>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</si>
  <si>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</si>
  <si>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</si>
  <si>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</si>
  <si>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</si>
  <si>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</si>
  <si>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</si>
  <si>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</si>
  <si>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</si>
  <si>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</si>
  <si>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</si>
  <si>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</si>
  <si>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</si>
  <si>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</si>
  <si>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</si>
  <si>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</si>
  <si>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</si>
  <si>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</si>
  <si>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</si>
  <si>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</si>
  <si>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</si>
  <si>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</si>
  <si>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</si>
  <si>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</si>
  <si>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</si>
  <si>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</si>
  <si>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</si>
  <si>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</si>
  <si>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</si>
  <si>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</si>
  <si>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</si>
  <si>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</si>
  <si>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</si>
  <si>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</si>
  <si>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</si>
  <si>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</si>
  <si>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</si>
  <si>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</si>
  <si>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</si>
  <si>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</si>
  <si>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</si>
  <si>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</si>
  <si>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</si>
  <si>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</si>
  <si>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</si>
  <si>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</si>
  <si>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</si>
  <si>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</si>
  <si>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</si>
  <si>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</si>
  <si>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</si>
  <si>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</si>
  <si>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</si>
  <si>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</si>
  <si>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</si>
  <si>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</si>
  <si>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</si>
  <si>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</si>
  <si>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</si>
  <si>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</si>
  <si>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</si>
  <si>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</si>
  <si>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</si>
  <si>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</si>
  <si>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</si>
  <si>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</si>
  <si>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</si>
  <si>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</si>
  <si>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</si>
  <si>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</si>
  <si>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</si>
  <si>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</si>
  <si>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</si>
  <si>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</si>
  <si>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</si>
  <si>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</si>
  <si>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</si>
  <si>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</si>
  <si>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</si>
  <si>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</si>
  <si>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</si>
  <si>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</si>
  <si>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</si>
  <si>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</si>
  <si>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</si>
  <si>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</si>
  <si>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</si>
  <si>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</si>
  <si>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</si>
  <si>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</si>
  <si>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</si>
  <si>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</si>
  <si>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</si>
  <si>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</si>
  <si>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</si>
  <si>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</si>
  <si>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</si>
  <si>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</si>
  <si>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</si>
  <si>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</si>
  <si>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</si>
  <si>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</si>
  <si>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</si>
  <si>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</si>
  <si>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</si>
  <si>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</si>
  <si>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</si>
  <si>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</si>
  <si>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</si>
  <si>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</si>
  <si>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</si>
  <si>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</si>
  <si>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</si>
  <si>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</si>
  <si>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</si>
  <si>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</si>
  <si>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</si>
  <si>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</si>
  <si>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</si>
  <si>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</si>
  <si>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</si>
  <si>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</si>
  <si>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</si>
  <si>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</si>
  <si>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</si>
  <si>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</si>
  <si>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</si>
  <si>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</si>
  <si>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</si>
  <si>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</si>
  <si>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</si>
  <si>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</si>
  <si>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</si>
  <si>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</si>
  <si>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</si>
  <si>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</si>
  <si>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</si>
  <si>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</si>
  <si>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</si>
  <si>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</si>
  <si>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</si>
  <si>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</si>
  <si>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</si>
  <si>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</si>
  <si>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</si>
  <si>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</si>
  <si>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</si>
  <si>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</si>
  <si>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</si>
  <si>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</si>
  <si>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</si>
  <si>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</si>
  <si>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</si>
  <si>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</si>
  <si>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</si>
  <si>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</si>
  <si>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</si>
  <si>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</si>
  <si>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</si>
  <si>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</si>
  <si>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</si>
  <si>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</si>
  <si>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</si>
  <si>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</si>
  <si>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</si>
  <si>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</si>
  <si>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</si>
  <si>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</si>
  <si>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</si>
  <si>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</si>
  <si>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</si>
  <si>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</si>
  <si>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</si>
  <si>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</si>
  <si>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</si>
  <si>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</si>
  <si>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</si>
  <si>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</si>
  <si>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</si>
  <si>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</si>
  <si>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</si>
  <si>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</si>
  <si>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</si>
  <si>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</si>
  <si>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</si>
  <si>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</si>
  <si>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</si>
  <si>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</si>
  <si>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</si>
  <si>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</si>
  <si>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</si>
  <si>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</si>
  <si>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</si>
  <si>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</si>
  <si>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</si>
  <si>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</si>
  <si>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</si>
  <si>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</si>
  <si>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</si>
  <si>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</si>
  <si>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</si>
  <si>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</si>
  <si>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</si>
  <si>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</si>
  <si>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</si>
  <si>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</si>
  <si>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</si>
  <si>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</si>
  <si>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</si>
  <si>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</si>
  <si>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</si>
  <si>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</si>
  <si>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</si>
  <si>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</si>
  <si>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</si>
  <si>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</si>
  <si>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</si>
  <si>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</si>
  <si>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</si>
  <si>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</si>
  <si>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</si>
  <si>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</si>
  <si>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</si>
  <si>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</si>
  <si>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</si>
  <si>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</si>
  <si>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</si>
  <si>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</si>
  <si>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</si>
  <si>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</si>
  <si>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</si>
  <si>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</si>
  <si>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</si>
  <si>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</si>
  <si>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</si>
  <si>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</si>
  <si>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</si>
  <si>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</si>
  <si>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</si>
  <si>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</si>
  <si>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</si>
  <si>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</si>
  <si>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</si>
  <si>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</si>
  <si>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</si>
  <si>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</si>
  <si>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</si>
  <si>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</si>
  <si>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</si>
  <si>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</si>
  <si>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</si>
  <si>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</si>
  <si>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</si>
  <si>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</si>
  <si>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</si>
  <si>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</si>
  <si>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</si>
  <si>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</si>
  <si>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</si>
  <si>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</si>
  <si>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</si>
  <si>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</si>
  <si>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</si>
  <si>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</si>
  <si>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</si>
  <si>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</si>
  <si>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</si>
  <si>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</si>
  <si>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</si>
  <si>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</si>
  <si>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</si>
  <si>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</si>
  <si>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</si>
  <si>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</si>
  <si>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</si>
  <si>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</si>
  <si>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</si>
  <si>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</si>
  <si>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</si>
  <si>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</si>
  <si>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</si>
  <si>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</si>
  <si>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</si>
  <si>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</si>
  <si>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</si>
  <si>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</si>
  <si>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</si>
  <si>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</si>
  <si>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</si>
  <si>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</si>
  <si>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</si>
  <si>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</si>
  <si>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</si>
  <si>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</si>
  <si>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</si>
  <si>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</si>
  <si>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</si>
  <si>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</si>
  <si>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</si>
  <si>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</si>
  <si>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</si>
  <si>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</si>
  <si>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</si>
  <si>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</si>
  <si>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</si>
  <si>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</si>
  <si>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</si>
  <si>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</si>
  <si>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</si>
  <si>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</si>
  <si>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</si>
  <si>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</si>
  <si>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</si>
  <si>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</si>
  <si>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</si>
  <si>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</si>
  <si>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</si>
  <si>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</si>
  <si>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</si>
  <si>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</si>
  <si>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</si>
  <si>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</si>
  <si>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</si>
  <si>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</si>
  <si>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</si>
  <si>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</si>
  <si>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</si>
  <si>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</si>
  <si>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</si>
  <si>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</si>
  <si>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</si>
  <si>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</si>
  <si>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</si>
  <si>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</si>
  <si>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</si>
  <si>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</si>
  <si>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</si>
  <si>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</si>
  <si>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</si>
  <si>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</si>
  <si>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</si>
  <si>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</si>
  <si>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</si>
  <si>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</si>
  <si>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</si>
  <si>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</si>
  <si>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</si>
  <si>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</si>
  <si>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</si>
  <si>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</si>
  <si>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</si>
  <si>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</si>
  <si>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</si>
  <si>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</si>
  <si>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</si>
  <si>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</si>
  <si>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</si>
  <si>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</si>
  <si>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</si>
  <si>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</si>
  <si>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</si>
  <si>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</si>
  <si>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</si>
  <si>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</si>
  <si>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</si>
  <si>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</si>
  <si>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</si>
  <si>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</si>
  <si>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</si>
  <si>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</si>
  <si>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</si>
  <si>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</si>
  <si>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</si>
  <si>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</si>
  <si>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</si>
  <si>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</si>
  <si>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</si>
  <si>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</si>
  <si>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</si>
  <si>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</si>
  <si>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</si>
  <si>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</si>
  <si>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</si>
  <si>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</si>
  <si>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</si>
  <si>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</si>
  <si>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</si>
  <si>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</si>
  <si>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</si>
  <si>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</si>
  <si>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</si>
  <si>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</si>
  <si>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</si>
  <si>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</si>
  <si>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</si>
  <si>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</si>
  <si>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</si>
  <si>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</si>
  <si>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</si>
  <si>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</si>
  <si>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</si>
  <si>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</si>
  <si>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</si>
  <si>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</si>
  <si>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</si>
  <si>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</si>
  <si>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</si>
  <si>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</si>
  <si>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</si>
  <si>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</si>
  <si>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</si>
  <si>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</si>
  <si>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</si>
  <si>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</si>
  <si>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</si>
  <si>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</si>
  <si>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</si>
  <si>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</si>
  <si>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</si>
  <si>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</si>
  <si>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</si>
  <si>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</si>
  <si>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</si>
  <si>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</si>
  <si>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</si>
  <si>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</si>
  <si>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</si>
  <si>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</si>
  <si>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</si>
  <si>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</si>
  <si>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</si>
  <si>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</si>
  <si>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</si>
  <si>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</si>
  <si>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</si>
  <si>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</si>
  <si>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</si>
  <si>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</si>
  <si>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</si>
  <si>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</si>
  <si>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</si>
  <si>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</si>
  <si>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</si>
  <si>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</si>
  <si>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</si>
  <si>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</si>
  <si>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</si>
  <si>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</si>
  <si>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</si>
  <si>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</si>
  <si>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</si>
  <si>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</si>
  <si>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</si>
  <si>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</si>
  <si>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</si>
  <si>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</si>
  <si>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</si>
  <si>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</si>
  <si>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</si>
  <si>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</si>
  <si>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</si>
  <si>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</si>
  <si>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</si>
  <si>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</si>
  <si>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</si>
  <si>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</si>
  <si>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</si>
  <si>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</si>
  <si>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</si>
  <si>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</si>
  <si>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</si>
  <si>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</si>
  <si>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</si>
  <si>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</si>
  <si>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</si>
  <si>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</si>
  <si>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</si>
  <si>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</si>
  <si>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</si>
  <si>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</si>
  <si>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</si>
  <si>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</si>
  <si>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</si>
  <si>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</si>
  <si>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</si>
  <si>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</si>
  <si>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</si>
  <si>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</si>
  <si>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</si>
  <si>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</si>
  <si>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</si>
  <si>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</si>
  <si>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</si>
  <si>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</si>
  <si>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</si>
  <si>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</si>
  <si>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</si>
  <si>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</si>
  <si>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</si>
  <si>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</si>
  <si>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</si>
  <si>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</si>
  <si>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</si>
  <si>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</si>
  <si>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</si>
  <si>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</si>
  <si>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</si>
  <si>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</si>
  <si>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</si>
  <si>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</si>
  <si>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</si>
  <si>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</si>
  <si>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</si>
  <si>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</si>
  <si>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</si>
  <si>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</si>
  <si>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</si>
  <si>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</si>
  <si>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</si>
  <si>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</si>
  <si>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</si>
  <si>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</si>
  <si>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</si>
  <si>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</si>
  <si>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</si>
  <si>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</si>
  <si>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</si>
  <si>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</si>
  <si>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</si>
  <si>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</si>
  <si>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</si>
  <si>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</si>
  <si>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</si>
  <si>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</si>
  <si>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</si>
  <si>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</si>
  <si>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</si>
  <si>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</si>
  <si>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</si>
  <si>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</si>
  <si>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</si>
  <si>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</si>
  <si>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</si>
  <si>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</si>
  <si>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</si>
  <si>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</si>
  <si>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</si>
  <si>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</si>
  <si>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</si>
  <si>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</si>
  <si>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</si>
  <si>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</si>
  <si>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</si>
  <si>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</si>
  <si>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</si>
  <si>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</si>
  <si>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</si>
  <si>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</si>
  <si>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</si>
  <si>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</si>
  <si>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</si>
  <si>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</si>
  <si>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</si>
  <si>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</si>
  <si>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</si>
  <si>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</si>
  <si>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</si>
  <si>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</si>
  <si>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</si>
  <si>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</si>
  <si>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</si>
  <si>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</si>
  <si>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</si>
  <si>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</si>
  <si>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</si>
  <si>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</si>
  <si>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</si>
  <si>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</si>
  <si>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</si>
  <si>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</si>
  <si>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</si>
  <si>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</si>
  <si>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</si>
  <si>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</si>
  <si>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</si>
  <si>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</si>
  <si>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</si>
  <si>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</si>
  <si>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</si>
  <si>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</si>
  <si>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</si>
  <si>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</si>
  <si>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</si>
  <si>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</si>
  <si>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</si>
  <si>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</si>
  <si>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</si>
  <si>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</si>
  <si>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</si>
  <si>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</si>
  <si>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</si>
  <si>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</si>
  <si>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</si>
  <si>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</si>
  <si>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</si>
  <si>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</si>
  <si>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</si>
  <si>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</si>
  <si>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</si>
  <si>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</si>
  <si>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</si>
  <si>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</si>
  <si>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</si>
  <si>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</si>
  <si>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</si>
  <si>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</si>
  <si>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</si>
  <si>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</si>
  <si>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</si>
  <si>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</si>
  <si>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</si>
  <si>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</si>
  <si>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</si>
  <si>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</si>
  <si>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</si>
  <si>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</si>
  <si>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</si>
  <si>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</si>
  <si>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</si>
  <si>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</si>
  <si>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</si>
  <si>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</si>
  <si>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</si>
  <si>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</si>
  <si>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</si>
  <si>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</si>
  <si>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</si>
  <si>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</si>
  <si>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</si>
  <si>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</si>
  <si>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</si>
  <si>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</si>
  <si>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</si>
  <si>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</si>
  <si>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</si>
  <si>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</si>
  <si>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</si>
  <si>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</si>
  <si>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</si>
  <si>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</si>
  <si>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</si>
  <si>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</si>
  <si>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</si>
  <si>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</si>
  <si>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</si>
  <si>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</si>
  <si>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</si>
  <si>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</si>
  <si>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</si>
  <si>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</si>
  <si>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</si>
  <si>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</si>
  <si>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</si>
  <si>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</si>
  <si>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</si>
  <si>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</si>
  <si>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</si>
  <si>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</si>
  <si>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</si>
  <si>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</si>
  <si>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</si>
  <si>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</si>
  <si>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</si>
  <si>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</si>
  <si>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</si>
  <si>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</si>
  <si>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</si>
  <si>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</si>
  <si>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</si>
  <si>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</si>
  <si>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</si>
  <si>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</si>
  <si>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</si>
  <si>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</si>
  <si>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</si>
  <si>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</si>
  <si>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</si>
  <si>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</si>
  <si>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</si>
  <si>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</si>
  <si>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</si>
  <si>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</si>
  <si>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</si>
  <si>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</si>
  <si>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</si>
  <si>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</si>
  <si>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</si>
  <si>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</si>
  <si>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</si>
  <si>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</si>
  <si>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</si>
  <si>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</si>
  <si>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</si>
  <si>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</si>
  <si>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</si>
  <si>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</si>
  <si>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</si>
  <si>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</si>
  <si>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</si>
  <si>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</si>
  <si>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</si>
  <si>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</si>
  <si>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</si>
  <si>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</si>
  <si>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</si>
  <si>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</si>
  <si>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</si>
  <si>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</si>
  <si>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</si>
  <si>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</si>
  <si>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</si>
  <si>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</si>
  <si>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</si>
  <si>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</si>
  <si>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</si>
  <si>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</si>
  <si>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</si>
  <si>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</si>
  <si>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</si>
  <si>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</si>
  <si>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</si>
  <si>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</si>
  <si>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</si>
  <si>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</si>
  <si>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</si>
  <si>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</si>
  <si>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</si>
  <si>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</si>
  <si>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</si>
  <si>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</si>
  <si>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</si>
  <si>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</si>
  <si>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</si>
  <si>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</si>
  <si>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</si>
  <si>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</si>
  <si>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</si>
  <si>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</si>
  <si>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</si>
  <si>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</si>
  <si>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</si>
  <si>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</si>
  <si>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</si>
  <si>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</si>
  <si>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</si>
  <si>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</si>
  <si>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</si>
  <si>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</si>
  <si>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</si>
  <si>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</si>
  <si>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</si>
  <si>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</si>
  <si>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</si>
  <si>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</si>
  <si>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</si>
  <si>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</si>
  <si>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</si>
  <si>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</si>
  <si>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</si>
  <si>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</si>
  <si>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</si>
  <si>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</si>
  <si>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</si>
  <si>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</si>
  <si>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</si>
  <si>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</si>
  <si>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</si>
  <si>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</si>
  <si>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</si>
  <si>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</si>
  <si>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</si>
  <si>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</si>
  <si>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</si>
  <si>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</si>
  <si>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</si>
  <si>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</si>
  <si>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</si>
  <si>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</si>
  <si>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</si>
  <si>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</si>
  <si>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</si>
  <si>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</si>
  <si>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</si>
  <si>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</si>
  <si>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</si>
  <si>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</si>
  <si>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</si>
  <si>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</si>
  <si>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</si>
  <si>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</si>
  <si>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</si>
  <si>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</si>
  <si>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</si>
  <si>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</si>
  <si>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</si>
  <si>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</si>
  <si>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</si>
  <si>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</si>
  <si>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</si>
  <si>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</si>
  <si>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</si>
  <si>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</si>
  <si>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</si>
  <si>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</si>
  <si>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</si>
  <si>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</si>
  <si>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</si>
  <si>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</si>
  <si>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</si>
  <si>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</si>
  <si>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</si>
  <si>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</si>
  <si>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</si>
  <si>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</si>
  <si>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</si>
  <si>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</si>
  <si>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</si>
  <si>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</si>
  <si>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</si>
  <si>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</si>
  <si>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</si>
  <si>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</si>
  <si>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</si>
  <si>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</si>
  <si>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</si>
  <si>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</si>
  <si>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</si>
  <si>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</si>
  <si>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</si>
  <si>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</si>
  <si>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</si>
  <si>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</si>
  <si>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</si>
  <si>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</si>
  <si>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</si>
  <si>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</si>
  <si>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</si>
  <si>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</si>
  <si>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</si>
  <si>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</si>
  <si>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</si>
  <si>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</si>
  <si>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</si>
  <si>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</si>
  <si>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</si>
  <si>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</si>
  <si>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</si>
  <si>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</si>
  <si>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</si>
  <si>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</si>
  <si>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</si>
  <si>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</si>
  <si>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</si>
  <si>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</si>
  <si>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</si>
  <si>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</si>
  <si>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</si>
  <si>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</si>
  <si>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</si>
  <si>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</si>
  <si>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</si>
  <si>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</si>
  <si>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</si>
  <si>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</si>
  <si>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</si>
  <si>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</si>
  <si>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</si>
  <si>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</si>
  <si>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</si>
  <si>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</si>
  <si>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</si>
  <si>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</si>
  <si>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</si>
  <si>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</si>
  <si>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</si>
  <si>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</si>
  <si>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</si>
  <si>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</si>
  <si>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</si>
  <si>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</si>
  <si>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</si>
  <si>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</si>
  <si>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</si>
  <si>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</si>
  <si>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</si>
  <si>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</si>
  <si>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</si>
  <si>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</si>
  <si>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</si>
  <si>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</si>
  <si>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</si>
  <si>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</si>
  <si>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</si>
  <si>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</si>
  <si>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</si>
  <si>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</si>
  <si>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</si>
  <si>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</si>
  <si>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</si>
  <si>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</si>
  <si>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</si>
  <si>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</si>
  <si>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</si>
  <si>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</si>
  <si>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</si>
  <si>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</si>
  <si>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</si>
  <si>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</si>
  <si>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</si>
  <si>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</si>
  <si>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</si>
  <si>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</si>
  <si>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</si>
  <si>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</si>
  <si>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</si>
  <si>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</si>
  <si>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</si>
  <si>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</si>
  <si>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</si>
  <si>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</si>
  <si>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</si>
  <si>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</si>
  <si>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</si>
  <si>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</si>
  <si>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</si>
  <si>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</si>
  <si>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</si>
  <si>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</si>
  <si>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</si>
  <si>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</si>
  <si>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</si>
  <si>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</si>
  <si>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</si>
  <si>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</si>
  <si>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</si>
  <si>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</si>
  <si>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</si>
  <si>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</si>
  <si>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</si>
  <si>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</si>
  <si>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</si>
  <si>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</si>
  <si>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</si>
  <si>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</si>
  <si>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</si>
  <si>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</si>
  <si>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</si>
  <si>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</si>
  <si>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</si>
  <si>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</si>
  <si>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</si>
  <si>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</si>
  <si>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</si>
  <si>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</si>
  <si>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</si>
  <si>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</si>
  <si>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</si>
  <si>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</si>
  <si>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</si>
  <si>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</si>
  <si>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</si>
  <si>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</si>
  <si>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</si>
  <si>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</si>
  <si>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</si>
  <si>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</si>
  <si>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</si>
  <si>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</si>
  <si>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</si>
  <si>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</si>
  <si>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</si>
  <si>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</si>
  <si>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</si>
  <si>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</si>
  <si>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</si>
  <si>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</si>
  <si>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</si>
  <si>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</si>
  <si>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</si>
  <si>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</si>
  <si>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</si>
  <si>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</si>
  <si>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</si>
  <si>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</si>
  <si>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</si>
  <si>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</si>
  <si>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</si>
  <si>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</si>
  <si>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</si>
  <si>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</si>
  <si>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</si>
  <si>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</si>
  <si>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</si>
  <si>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</si>
  <si>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</si>
  <si>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</si>
  <si>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</si>
  <si>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</si>
  <si>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</si>
  <si>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</si>
  <si>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</si>
  <si>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</si>
  <si>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</si>
  <si>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</si>
  <si>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</si>
  <si>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</si>
  <si>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</si>
  <si>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</si>
  <si>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</si>
  <si>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</si>
  <si>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</si>
  <si>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</si>
  <si>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</si>
  <si>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</si>
  <si>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</si>
  <si>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</si>
  <si>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</si>
  <si>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</si>
  <si>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</si>
  <si>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</si>
  <si>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</si>
  <si>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</si>
  <si>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</si>
  <si>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</si>
  <si>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</si>
  <si>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</si>
  <si>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</si>
  <si>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</si>
  <si>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</si>
  <si>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</si>
  <si>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</si>
  <si>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</si>
  <si>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</si>
  <si>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</si>
  <si>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</si>
  <si>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</si>
  <si>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</si>
  <si>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</si>
  <si>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</si>
  <si>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</si>
  <si>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</si>
  <si>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</si>
  <si>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</si>
  <si>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</si>
  <si>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</si>
  <si>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</si>
  <si>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</si>
  <si>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</si>
  <si>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</si>
  <si>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</si>
  <si>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</si>
  <si>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</si>
  <si>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</si>
  <si>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</si>
  <si>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</si>
  <si>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</si>
  <si>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</si>
  <si>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</si>
  <si>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</si>
  <si>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</si>
  <si>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</si>
  <si>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</si>
  <si>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</si>
  <si>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</si>
  <si>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</si>
  <si>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</si>
  <si>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</si>
  <si>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</si>
  <si>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</si>
  <si>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</si>
  <si>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</si>
  <si>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</si>
  <si>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</si>
  <si>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</si>
  <si>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</si>
  <si>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</si>
  <si>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</si>
  <si>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</si>
  <si>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</si>
  <si>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</si>
  <si>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</si>
  <si>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</si>
  <si>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</si>
  <si>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</si>
  <si>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</si>
  <si>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</si>
  <si>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</si>
  <si>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</si>
  <si>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</si>
  <si>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</si>
  <si>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</si>
  <si>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</si>
  <si>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</si>
  <si>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</si>
  <si>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</si>
  <si>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</si>
  <si>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</si>
  <si>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</si>
  <si>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</si>
  <si>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</si>
  <si>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</si>
  <si>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</si>
  <si>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</si>
  <si>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</si>
  <si>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</si>
  <si>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</si>
  <si>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</si>
  <si>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</si>
  <si>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</si>
  <si>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</si>
  <si>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</si>
  <si>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</si>
  <si>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</si>
  <si>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</si>
  <si>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</si>
  <si>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</si>
  <si>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</si>
  <si>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</si>
  <si>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</si>
  <si>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</si>
  <si>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</si>
  <si>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</si>
  <si>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</si>
  <si>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</si>
  <si>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</si>
  <si>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</si>
  <si>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</si>
  <si>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</si>
  <si>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</si>
  <si>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</si>
  <si>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</si>
  <si>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</si>
  <si>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</si>
  <si>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</si>
  <si>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</si>
  <si>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</si>
  <si>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</si>
  <si>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</si>
  <si>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</si>
  <si>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</si>
  <si>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</si>
  <si>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</si>
  <si>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</si>
  <si>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</si>
  <si>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</si>
  <si>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</si>
  <si>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</si>
  <si>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</si>
  <si>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</si>
  <si>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</si>
  <si>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</si>
  <si>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</si>
  <si>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</si>
  <si>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</si>
  <si>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</si>
  <si>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</si>
  <si>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</si>
  <si>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</si>
  <si>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</si>
  <si>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</si>
  <si>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</si>
  <si>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</si>
  <si>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</si>
  <si>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</si>
  <si>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</si>
  <si>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</si>
  <si>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</si>
  <si>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</si>
  <si>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</si>
  <si>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</si>
  <si>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</si>
  <si>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</si>
  <si>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</si>
  <si>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</si>
  <si>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</si>
  <si>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</si>
  <si>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</si>
  <si>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</si>
  <si>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</si>
  <si>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</si>
  <si>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</si>
  <si>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</si>
  <si>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</si>
  <si>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</si>
  <si>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</si>
  <si>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</si>
  <si>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</si>
  <si>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</si>
  <si>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</si>
  <si>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</si>
  <si>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</si>
  <si>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</si>
  <si>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</si>
  <si>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</si>
  <si>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</si>
  <si>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</si>
  <si>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</si>
  <si>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</si>
  <si>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</si>
  <si>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</si>
  <si>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</si>
  <si>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</si>
  <si>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</si>
  <si>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</si>
  <si>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</si>
  <si>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</si>
  <si>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</si>
  <si>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</si>
  <si>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</si>
  <si>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</si>
  <si>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</si>
  <si>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</si>
  <si>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</si>
  <si>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</si>
  <si>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</si>
  <si>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</si>
  <si>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</si>
  <si>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</si>
  <si>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</si>
  <si>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</si>
  <si>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</si>
  <si>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</si>
  <si>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</si>
  <si>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</si>
  <si>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</si>
  <si>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</si>
  <si>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</si>
  <si>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</si>
  <si>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</si>
  <si>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</si>
  <si>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</si>
  <si>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</si>
  <si>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</si>
  <si>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</si>
  <si>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</si>
  <si>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</si>
  <si>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</si>
  <si>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</si>
  <si>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</si>
  <si>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</si>
  <si>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</si>
  <si>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</si>
  <si>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</si>
  <si>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</si>
  <si>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</si>
  <si>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</si>
  <si>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</si>
  <si>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</si>
  <si>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</si>
  <si>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</si>
  <si>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</si>
  <si>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</si>
  <si>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</si>
  <si>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</si>
  <si>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</si>
  <si>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</si>
  <si>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</si>
  <si>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</si>
  <si>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</si>
  <si>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</si>
  <si>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</si>
  <si>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</si>
  <si>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</si>
  <si>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</si>
  <si>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</si>
  <si>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</si>
  <si>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</si>
  <si>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</si>
  <si>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</si>
  <si>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</si>
  <si>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</si>
  <si>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</si>
  <si>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</si>
  <si>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</si>
  <si>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</si>
  <si>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</si>
  <si>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</si>
  <si>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</si>
  <si>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</si>
  <si>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</si>
  <si>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</si>
  <si>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</si>
  <si>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</si>
  <si>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</si>
  <si>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</si>
  <si>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</si>
  <si>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</si>
  <si>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</si>
  <si>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</si>
  <si>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</si>
  <si>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</si>
  <si>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</si>
  <si>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</si>
  <si>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</si>
  <si>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</si>
  <si>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</si>
  <si>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</si>
  <si>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</si>
  <si>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</si>
  <si>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</si>
  <si>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</si>
  <si>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</si>
  <si>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</si>
  <si>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</si>
  <si>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</si>
  <si>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</si>
  <si>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</si>
  <si>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</si>
  <si>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</si>
  <si>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</si>
  <si>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</si>
  <si>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</si>
  <si>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</si>
  <si>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</si>
  <si>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</si>
  <si>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</si>
  <si>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</si>
  <si>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</si>
  <si>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</si>
  <si>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</si>
  <si>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</si>
  <si>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</si>
  <si>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</si>
  <si>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</si>
  <si>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</si>
  <si>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</si>
  <si>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</si>
  <si>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</si>
  <si>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</si>
  <si>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</si>
  <si>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</si>
  <si>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</si>
  <si>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</si>
  <si>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</si>
  <si>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</si>
  <si>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</si>
  <si>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</si>
  <si>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</si>
  <si>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</si>
  <si>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</si>
  <si>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</si>
  <si>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</si>
  <si>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</si>
  <si>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</si>
  <si>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</si>
  <si>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</si>
  <si>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</si>
  <si>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</si>
  <si>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</si>
  <si>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</si>
  <si>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</si>
  <si>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</si>
  <si>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</si>
  <si>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</si>
  <si>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</si>
  <si>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</si>
  <si>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</si>
  <si>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</si>
  <si>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</si>
  <si>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</si>
  <si>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</si>
  <si>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</si>
  <si>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</si>
  <si>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</si>
  <si>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</si>
  <si>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</si>
  <si>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</si>
  <si>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</si>
  <si>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</si>
  <si>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</si>
  <si>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</si>
  <si>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</si>
  <si>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</si>
  <si>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</si>
  <si>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</si>
  <si>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</si>
  <si>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</si>
  <si>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</si>
  <si>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</si>
  <si>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</si>
  <si>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</si>
  <si>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</si>
  <si>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</si>
  <si>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</si>
  <si>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</si>
  <si>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</si>
  <si>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</si>
  <si>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</si>
  <si>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</si>
  <si>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</si>
  <si>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</si>
  <si>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</si>
  <si>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</si>
  <si>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</si>
  <si>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</si>
  <si>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</si>
  <si>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</si>
  <si>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</si>
  <si>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</si>
  <si>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</si>
  <si>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</si>
  <si>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</si>
  <si>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</si>
  <si>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</si>
  <si>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</si>
  <si>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</si>
  <si>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</si>
  <si>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</si>
  <si>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</si>
  <si>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</si>
  <si>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</si>
  <si>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</si>
  <si>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</si>
  <si>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</si>
  <si>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</si>
  <si>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</si>
  <si>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</si>
  <si>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</si>
  <si>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</si>
  <si>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</si>
  <si>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</si>
  <si>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</si>
  <si>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</si>
  <si>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</si>
  <si>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</si>
  <si>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</si>
  <si>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</si>
  <si>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</si>
  <si>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</si>
  <si>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</si>
  <si>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</si>
  <si>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</si>
  <si>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</si>
  <si>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</si>
  <si>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</si>
  <si>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</si>
  <si>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</si>
  <si>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</si>
  <si>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</si>
  <si>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</si>
  <si>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</si>
  <si>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</si>
  <si>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</si>
  <si>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</si>
  <si>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</si>
  <si>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</si>
  <si>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</si>
  <si>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</si>
  <si>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</si>
  <si>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</si>
  <si>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</si>
  <si>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</si>
  <si>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</si>
  <si>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</si>
  <si>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</si>
  <si>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</si>
  <si>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</si>
  <si>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</si>
  <si>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</si>
  <si>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</si>
  <si>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</si>
  <si>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</si>
  <si>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</si>
  <si>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</si>
  <si>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</si>
  <si>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</si>
  <si>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</si>
  <si>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</si>
  <si>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</si>
  <si>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</si>
  <si>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</si>
  <si>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</si>
  <si>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</si>
  <si>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</si>
  <si>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</si>
  <si>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</si>
  <si>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</si>
  <si>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</si>
  <si>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</si>
  <si>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</si>
  <si>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</si>
  <si>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</si>
  <si>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</si>
  <si>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</si>
  <si>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</si>
  <si>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</si>
  <si>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</si>
  <si>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</si>
  <si>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</si>
  <si>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</si>
  <si>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</si>
  <si>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</si>
  <si>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</si>
  <si>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</si>
  <si>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</si>
  <si>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</si>
  <si>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</si>
  <si>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</si>
  <si>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</si>
  <si>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</si>
  <si>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</si>
  <si>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</si>
  <si>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</si>
  <si>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</si>
  <si>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</si>
  <si>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</si>
  <si>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</si>
  <si>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</si>
  <si>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</si>
  <si>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</si>
  <si>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</si>
  <si>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</si>
  <si>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</si>
  <si>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</si>
  <si>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</si>
  <si>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</si>
  <si>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</si>
  <si>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</si>
  <si>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</si>
  <si>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</si>
  <si>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</si>
  <si>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</si>
  <si>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</si>
  <si>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</si>
  <si>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</si>
  <si>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</si>
  <si>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</si>
  <si>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</si>
  <si>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</si>
  <si>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</si>
  <si>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</si>
  <si>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</si>
  <si>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</si>
  <si>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</si>
  <si>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</si>
  <si>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</si>
  <si>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</si>
  <si>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</si>
  <si>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</si>
  <si>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</si>
  <si>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</si>
  <si>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</si>
  <si>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</si>
  <si>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</si>
  <si>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</si>
  <si>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</si>
  <si>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</si>
  <si>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</si>
  <si>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</si>
  <si>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</si>
  <si>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</si>
  <si>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</si>
  <si>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</si>
  <si>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</si>
  <si>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</si>
  <si>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</si>
  <si>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</si>
  <si>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</si>
  <si>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</si>
  <si>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</si>
  <si>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</si>
  <si>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</si>
  <si>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</si>
  <si>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</si>
  <si>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</si>
  <si>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</si>
  <si>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</si>
  <si>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</si>
  <si>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</si>
  <si>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</si>
  <si>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</si>
  <si>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</si>
  <si>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</si>
  <si>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</si>
  <si>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</si>
  <si>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</si>
  <si>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</si>
  <si>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</si>
  <si>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</si>
  <si>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</si>
  <si>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</si>
  <si>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</si>
  <si>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</si>
  <si>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</si>
  <si>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</si>
  <si>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</si>
  <si>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</si>
  <si>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</si>
  <si>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</si>
  <si>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</si>
  <si>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</si>
  <si>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</si>
  <si>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</si>
  <si>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</si>
  <si>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</si>
  <si>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</si>
  <si>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</si>
  <si>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</si>
  <si>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</si>
  <si>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</si>
  <si>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</si>
  <si>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</si>
  <si>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</si>
  <si>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</si>
  <si>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</si>
  <si>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</si>
  <si>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</si>
  <si>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</si>
  <si>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</si>
  <si>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</si>
  <si>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</si>
  <si>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</si>
  <si>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</si>
  <si>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</si>
  <si>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</si>
  <si>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</si>
  <si>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</si>
  <si>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</si>
  <si>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</si>
  <si>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</si>
  <si>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</si>
  <si>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</si>
  <si>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</si>
  <si>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</si>
  <si>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</si>
  <si>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</si>
  <si>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</si>
  <si>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</si>
  <si>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</si>
  <si>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</si>
  <si>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</si>
  <si>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</si>
  <si>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</si>
  <si>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</si>
  <si>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</si>
  <si>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</si>
  <si>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</si>
  <si>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</si>
  <si>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</si>
  <si>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</si>
  <si>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</si>
  <si>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</si>
  <si>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</si>
  <si>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</si>
  <si>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</si>
  <si>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</si>
  <si>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</si>
  <si>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</si>
  <si>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</si>
  <si>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</si>
  <si>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</si>
  <si>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</si>
  <si>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</si>
  <si>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</si>
  <si>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</si>
  <si>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</si>
  <si>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</si>
  <si>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</si>
  <si>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</si>
  <si>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</si>
  <si>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</si>
  <si>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</si>
  <si>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</si>
  <si>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</si>
  <si>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</si>
  <si>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</si>
  <si>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</si>
  <si>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</si>
  <si>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</si>
  <si>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</si>
  <si>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</si>
  <si>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</si>
  <si>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</si>
  <si>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</si>
  <si>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</si>
  <si>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</si>
  <si>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</si>
  <si>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</si>
  <si>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</si>
  <si>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</si>
  <si>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</si>
  <si>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</si>
  <si>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</si>
  <si>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</si>
  <si>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</si>
  <si>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</si>
  <si>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</si>
  <si>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</si>
  <si>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</si>
  <si>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</si>
  <si>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</si>
  <si>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</si>
  <si>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</si>
  <si>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</si>
  <si>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</si>
  <si>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</si>
  <si>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</si>
  <si>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</si>
  <si>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</si>
  <si>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</si>
  <si>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</si>
  <si>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</si>
  <si>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</si>
  <si>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</si>
  <si>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</si>
  <si>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</si>
  <si>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</si>
  <si>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</si>
  <si>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</si>
  <si>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</si>
  <si>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</si>
  <si>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</si>
  <si>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</si>
  <si>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</si>
  <si>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</si>
  <si>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</si>
  <si>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</si>
  <si>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</si>
  <si>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</si>
  <si>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</si>
  <si>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</si>
  <si>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</si>
  <si>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</si>
  <si>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</si>
  <si>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</si>
  <si>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</si>
  <si>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</si>
  <si>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</si>
  <si>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</si>
  <si>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</si>
  <si>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</si>
  <si>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</si>
  <si>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</si>
  <si>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</si>
  <si>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</si>
  <si>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</si>
  <si>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</si>
  <si>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</si>
  <si>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</si>
  <si>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</si>
  <si>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</si>
  <si>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</si>
  <si>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</si>
  <si>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</si>
  <si>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</si>
  <si>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</si>
  <si>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</si>
  <si>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</si>
  <si>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</si>
  <si>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</si>
  <si>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</si>
  <si>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</si>
  <si>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</si>
  <si>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</si>
  <si>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</si>
  <si>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</si>
  <si>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</si>
  <si>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</si>
  <si>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</si>
  <si>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</si>
  <si>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</si>
  <si>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</si>
  <si>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</si>
  <si>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</si>
  <si>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</si>
  <si>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</si>
  <si>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</si>
  <si>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</si>
  <si>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</si>
  <si>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</si>
  <si>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</si>
  <si>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</si>
  <si>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</si>
  <si>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</si>
  <si>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</si>
  <si>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</si>
  <si>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</si>
  <si>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</si>
  <si>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</si>
  <si>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</si>
  <si>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</si>
  <si>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</si>
  <si>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</si>
  <si>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</si>
  <si>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</si>
  <si>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</si>
  <si>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</si>
  <si>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</si>
  <si>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</si>
  <si>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</si>
  <si>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</si>
  <si>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</si>
  <si>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</si>
  <si>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</si>
  <si>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</si>
  <si>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</si>
  <si>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</si>
  <si>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</si>
  <si>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</si>
  <si>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</si>
  <si>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</si>
  <si>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</si>
  <si>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</si>
  <si>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</si>
  <si>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</si>
  <si>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</si>
  <si>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</si>
  <si>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</si>
  <si>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</si>
  <si>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</si>
  <si>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</si>
  <si>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</si>
  <si>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</si>
  <si>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</si>
  <si>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</si>
  <si>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</si>
  <si>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</si>
  <si>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</si>
  <si>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</si>
  <si>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</si>
  <si>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</si>
  <si>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</si>
  <si>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</si>
  <si>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</si>
  <si>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</si>
  <si>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</si>
  <si>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</si>
  <si>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</si>
  <si>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</si>
  <si>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</si>
  <si>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</si>
  <si>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</si>
  <si>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</si>
  <si>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</si>
  <si>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</si>
  <si>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</si>
  <si>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</si>
  <si>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</si>
  <si>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</si>
  <si>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</si>
  <si>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</si>
  <si>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</si>
  <si>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</si>
  <si>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</si>
  <si>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</si>
  <si>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</si>
  <si>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</si>
  <si>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</si>
  <si>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</si>
  <si>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</si>
  <si>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</si>
  <si>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</si>
  <si>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</si>
  <si>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</si>
  <si>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</si>
  <si>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</si>
  <si>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</si>
  <si>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</si>
  <si>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</si>
  <si>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</si>
  <si>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</si>
  <si>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</si>
  <si>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</si>
  <si>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</si>
  <si>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</si>
  <si>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</si>
  <si>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</si>
  <si>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</si>
  <si>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</si>
  <si>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</si>
  <si>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</si>
  <si>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</si>
  <si>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</si>
  <si>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</si>
  <si>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</si>
  <si>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</si>
  <si>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</si>
  <si>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</si>
  <si>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</si>
  <si>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</si>
  <si>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</si>
  <si>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</si>
  <si>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</si>
  <si>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</si>
  <si>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</si>
  <si>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</si>
  <si>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</si>
  <si>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</si>
  <si>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</si>
  <si>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</si>
  <si>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</si>
  <si>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</si>
  <si>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</si>
  <si>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</si>
  <si>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</si>
  <si>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</si>
  <si>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</si>
  <si>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</si>
  <si>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</si>
  <si>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</si>
  <si>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</si>
  <si>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</si>
  <si>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</si>
  <si>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</si>
  <si>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</si>
  <si>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</si>
  <si>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</si>
  <si>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</si>
  <si>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</si>
  <si>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</si>
  <si>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</si>
  <si>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</si>
  <si>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</si>
  <si>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</si>
  <si>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</si>
  <si>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</si>
  <si>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</si>
  <si>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</si>
  <si>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</si>
  <si>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</si>
  <si>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</si>
  <si>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</si>
  <si>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</si>
  <si>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</si>
  <si>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</si>
  <si>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</si>
  <si>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</si>
  <si>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</si>
  <si>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</si>
  <si>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</si>
  <si>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</si>
  <si>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</si>
  <si>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</si>
  <si>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</si>
  <si>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</si>
  <si>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</si>
  <si>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</si>
  <si>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</si>
  <si>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</si>
  <si>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</si>
  <si>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</si>
  <si>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</si>
  <si>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</si>
  <si>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</si>
  <si>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</si>
  <si>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</si>
  <si>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</si>
  <si>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</si>
  <si>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</si>
  <si>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</si>
  <si>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</si>
  <si>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</si>
  <si>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</si>
  <si>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</si>
  <si>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</si>
  <si>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</si>
  <si>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</si>
  <si>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</si>
  <si>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</si>
  <si>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</si>
  <si>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</si>
  <si>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</si>
  <si>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</si>
  <si>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</si>
  <si>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</si>
  <si>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</si>
  <si>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</si>
  <si>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</si>
  <si>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</si>
  <si>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</si>
  <si>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</si>
  <si>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</si>
  <si>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</si>
  <si>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</si>
  <si>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</si>
  <si>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</si>
  <si>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</si>
  <si>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</si>
  <si>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</si>
  <si>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</si>
  <si>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</si>
  <si>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</si>
  <si>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</si>
  <si>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</si>
  <si>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</si>
  <si>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</si>
  <si>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</si>
  <si>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</si>
  <si>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</si>
  <si>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</si>
  <si>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</si>
  <si>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</si>
  <si>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</si>
  <si>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</si>
  <si>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</si>
  <si>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</si>
  <si>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</si>
  <si>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</si>
  <si>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</si>
  <si>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</si>
  <si>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</si>
  <si>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</si>
  <si>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</si>
  <si>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</si>
  <si>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</si>
  <si>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</si>
  <si>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</si>
  <si>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</si>
  <si>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</si>
  <si>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</si>
  <si>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</si>
  <si>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</si>
  <si>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</si>
  <si>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</si>
  <si>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</si>
  <si>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</si>
  <si>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</si>
  <si>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</si>
  <si>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</si>
  <si>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</si>
  <si>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</si>
  <si>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</si>
  <si>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</si>
  <si>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</si>
  <si>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</si>
  <si>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</si>
  <si>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</si>
  <si>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</si>
  <si>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</si>
  <si>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</si>
  <si>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</si>
  <si>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</si>
  <si>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</si>
  <si>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</si>
  <si>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</si>
  <si>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</si>
  <si>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</si>
  <si>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</si>
  <si>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</si>
  <si>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</si>
  <si>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</si>
  <si>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</si>
  <si>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</si>
  <si>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</si>
  <si>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</si>
  <si>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</si>
  <si>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</si>
  <si>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</si>
  <si>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</si>
  <si>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</si>
  <si>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</si>
  <si>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</si>
  <si>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</si>
  <si>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</si>
  <si>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</si>
  <si>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</si>
  <si>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</si>
  <si>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</si>
  <si>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</si>
  <si>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</si>
  <si>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</si>
  <si>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</si>
  <si>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</si>
  <si>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</si>
  <si>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</si>
  <si>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</si>
  <si>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</si>
  <si>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</si>
  <si>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</si>
  <si>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</si>
  <si>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</si>
  <si>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</si>
  <si>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</si>
  <si>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</si>
  <si>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</si>
  <si>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</si>
  <si>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</si>
  <si>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</si>
  <si>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</si>
  <si>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</si>
  <si>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</si>
  <si>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</si>
  <si>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</si>
  <si>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</si>
  <si>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</si>
  <si>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</si>
  <si>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</si>
  <si>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</si>
  <si>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</si>
  <si>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</si>
  <si>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</si>
  <si>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</si>
  <si>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</si>
  <si>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</si>
  <si>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</si>
  <si>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</si>
  <si>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</si>
  <si>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</si>
  <si>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</si>
  <si>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</si>
  <si>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</si>
  <si>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</si>
  <si>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</si>
  <si>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</si>
  <si>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</si>
  <si>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</si>
  <si>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</si>
  <si>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</si>
  <si>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</si>
  <si>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</si>
  <si>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</si>
  <si>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</si>
  <si>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</si>
  <si>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</si>
  <si>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</si>
  <si>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</si>
  <si>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</si>
  <si>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</si>
  <si>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</si>
  <si>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</si>
  <si>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</si>
  <si>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</si>
  <si>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</si>
  <si>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</si>
  <si>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</si>
  <si>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</si>
  <si>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</si>
  <si>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</si>
  <si>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</si>
  <si>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</si>
  <si>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</si>
  <si>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</si>
  <si>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</si>
  <si>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</si>
  <si>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</si>
  <si>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</si>
  <si>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</si>
  <si>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</si>
  <si>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</si>
  <si>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</si>
  <si>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</si>
  <si>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</si>
  <si>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</si>
  <si>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</si>
  <si>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</si>
  <si>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</si>
  <si>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</si>
  <si>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</si>
  <si>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</si>
  <si>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</si>
  <si>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</si>
  <si>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</si>
  <si>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</si>
  <si>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</si>
  <si>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</si>
  <si>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</si>
  <si>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</si>
  <si>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</si>
  <si>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</si>
  <si>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</si>
  <si>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</si>
  <si>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</si>
  <si>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</si>
  <si>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</si>
  <si>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</si>
  <si>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</si>
  <si>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</si>
  <si>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</si>
  <si>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</si>
  <si>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</si>
  <si>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</si>
  <si>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</si>
  <si>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</si>
  <si>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</si>
  <si>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</si>
  <si>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</si>
  <si>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</si>
  <si>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</si>
  <si>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</si>
  <si>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</si>
  <si>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</si>
  <si>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</si>
  <si>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</si>
  <si>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</si>
  <si>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</si>
  <si>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</si>
  <si>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</si>
  <si>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</si>
  <si>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</si>
  <si>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</si>
  <si>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</si>
  <si>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</si>
  <si>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</si>
  <si>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</si>
  <si>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</si>
  <si>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</si>
  <si>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</si>
  <si>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</si>
  <si>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</si>
  <si>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</si>
  <si>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</si>
  <si>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</si>
  <si>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</si>
  <si>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</si>
  <si>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</si>
  <si>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</si>
  <si>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</si>
  <si>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</si>
  <si>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</si>
  <si>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</si>
  <si>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</si>
  <si>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</si>
  <si>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</si>
  <si>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</si>
  <si>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</si>
  <si>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</si>
  <si>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</si>
  <si>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</si>
  <si>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</si>
  <si>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</si>
  <si>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</si>
  <si>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</si>
  <si>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</si>
  <si>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</si>
  <si>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</si>
  <si>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</si>
  <si>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</si>
  <si>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</si>
  <si>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</si>
  <si>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</si>
  <si>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</si>
  <si>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</si>
  <si>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</si>
  <si>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</si>
  <si>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</si>
  <si>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</si>
  <si>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</si>
  <si>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</si>
  <si>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</si>
  <si>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</si>
  <si>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</si>
  <si>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</si>
  <si>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</si>
  <si>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</si>
  <si>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</si>
  <si>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</si>
  <si>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</si>
  <si>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</si>
  <si>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</si>
  <si>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</si>
  <si>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</si>
  <si>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</si>
  <si>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</si>
  <si>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</si>
  <si>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</si>
  <si>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</si>
  <si>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</si>
  <si>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</si>
  <si>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</si>
  <si>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</si>
  <si>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</si>
  <si>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</si>
  <si>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</si>
  <si>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</si>
  <si>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</si>
  <si>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</si>
  <si>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</si>
  <si>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</si>
  <si>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</si>
  <si>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</si>
  <si>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</si>
  <si>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</si>
  <si>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</si>
  <si>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</si>
  <si>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</si>
  <si>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</si>
  <si>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</si>
  <si>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</si>
  <si>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</si>
  <si>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</si>
  <si>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</si>
  <si>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</si>
  <si>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</si>
  <si>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</si>
  <si>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</si>
  <si>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</si>
  <si>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</si>
  <si>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</si>
  <si>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</si>
  <si>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</si>
  <si>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</si>
  <si>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</si>
  <si>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</si>
  <si>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</si>
  <si>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</si>
  <si>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</si>
  <si>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</si>
  <si>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</si>
  <si>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</si>
  <si>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</si>
  <si>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</si>
  <si>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</si>
  <si>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</si>
  <si>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</si>
  <si>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</si>
  <si>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</si>
  <si>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</si>
  <si>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</si>
  <si>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</si>
  <si>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</si>
  <si>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</si>
  <si>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</si>
  <si>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</si>
  <si>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</si>
  <si>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</si>
  <si>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</si>
  <si>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</si>
  <si>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</si>
  <si>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</si>
  <si>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</si>
  <si>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</si>
  <si>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</si>
  <si>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</si>
  <si>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</si>
  <si>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</si>
  <si>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</si>
  <si>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</si>
  <si>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</si>
  <si>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</si>
  <si>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</si>
  <si>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</si>
  <si>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</si>
  <si>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</si>
  <si>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</si>
  <si>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</si>
  <si>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</si>
  <si>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</si>
  <si>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</si>
  <si>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</si>
  <si>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</si>
  <si>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</si>
  <si>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</si>
  <si>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</si>
  <si>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</si>
  <si>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</si>
  <si>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</si>
  <si>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</si>
  <si>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</si>
  <si>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</si>
  <si>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</si>
  <si>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</si>
  <si>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</si>
  <si>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</si>
  <si>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</si>
  <si>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</si>
  <si>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</si>
  <si>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</si>
  <si>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</si>
  <si>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</si>
  <si>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</si>
  <si>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</si>
  <si>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</si>
  <si>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</si>
  <si>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</si>
  <si>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</si>
  <si>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</si>
  <si>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</si>
  <si>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</si>
  <si>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</si>
  <si>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</si>
  <si>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</si>
  <si>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</si>
  <si>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</si>
  <si>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</si>
  <si>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</si>
  <si>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</si>
  <si>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</si>
  <si>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</si>
  <si>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</si>
  <si>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</si>
  <si>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</si>
  <si>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</si>
  <si>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</si>
  <si>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</si>
  <si>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</si>
  <si>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</si>
  <si>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</si>
  <si>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</si>
  <si>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</si>
  <si>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</si>
  <si>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</si>
  <si>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</si>
  <si>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</si>
  <si>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</si>
  <si>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</si>
  <si>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</si>
  <si>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</si>
  <si>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</si>
  <si>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</si>
  <si>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</si>
  <si>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</si>
  <si>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</si>
  <si>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</si>
  <si>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</si>
  <si>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</si>
  <si>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</si>
  <si>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</si>
  <si>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</si>
  <si>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</si>
  <si>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</si>
  <si>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</si>
  <si>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</si>
  <si>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</si>
  <si>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</si>
  <si>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</si>
  <si>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</si>
  <si>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</si>
  <si>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</si>
  <si>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</si>
  <si>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</si>
  <si>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</si>
  <si>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</si>
  <si>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</si>
  <si>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</si>
  <si>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</si>
  <si>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</si>
  <si>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</si>
  <si>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</si>
  <si>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</si>
  <si>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</si>
  <si>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</si>
  <si>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</si>
  <si>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</si>
  <si>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</si>
  <si>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</si>
  <si>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</si>
  <si>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</si>
  <si>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</si>
  <si>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</si>
  <si>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</si>
  <si>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</si>
  <si>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</si>
  <si>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</si>
  <si>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</si>
  <si>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</si>
  <si>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</si>
  <si>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</si>
  <si>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</si>
  <si>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</si>
  <si>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</si>
  <si>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</si>
  <si>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</si>
  <si>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</si>
  <si>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</si>
  <si>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</si>
  <si>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</si>
  <si>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</si>
  <si>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</si>
  <si>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</si>
  <si>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</si>
  <si>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</si>
  <si>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</si>
  <si>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</si>
  <si>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</si>
  <si>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</si>
  <si>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</si>
  <si>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</si>
  <si>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</si>
  <si>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</si>
  <si>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</si>
  <si>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</si>
  <si>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</si>
  <si>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</si>
  <si>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</si>
  <si>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</si>
  <si>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</si>
  <si>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</si>
  <si>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</si>
  <si>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</si>
  <si>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</si>
  <si>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</si>
  <si>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</si>
  <si>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</si>
  <si>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</si>
  <si>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</si>
  <si>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</si>
  <si>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</si>
  <si>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</si>
  <si>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</si>
  <si>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</si>
  <si>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</si>
  <si>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</si>
  <si>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</si>
  <si>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</si>
  <si>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</si>
  <si>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</si>
  <si>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</si>
  <si>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</si>
  <si>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</si>
  <si>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</si>
  <si>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</si>
  <si>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</si>
  <si>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</si>
  <si>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</si>
  <si>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</si>
  <si>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</si>
  <si>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</si>
  <si>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</si>
  <si>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</si>
  <si>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</si>
  <si>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</si>
  <si>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</si>
  <si>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</si>
  <si>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</si>
  <si>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</si>
  <si>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</si>
  <si>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</si>
  <si>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</si>
  <si>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</si>
  <si>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</si>
  <si>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</si>
  <si>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</si>
  <si>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</si>
  <si>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</si>
  <si>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</si>
  <si>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</si>
  <si>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</si>
  <si>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</si>
  <si>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</si>
  <si>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</si>
  <si>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</si>
  <si>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</si>
  <si>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</si>
  <si>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</si>
  <si>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</si>
  <si>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</si>
  <si>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</si>
  <si>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</si>
  <si>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</si>
  <si>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</si>
  <si>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</si>
  <si>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</si>
  <si>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</si>
  <si>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</si>
  <si>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</si>
  <si>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</si>
  <si>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</si>
  <si>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</si>
  <si>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</si>
  <si>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</si>
  <si>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</si>
  <si>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</si>
  <si>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</si>
  <si>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</si>
  <si>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</si>
  <si>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</si>
  <si>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</si>
  <si>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</si>
  <si>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</si>
  <si>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</si>
  <si>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</si>
  <si>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</si>
  <si>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</si>
  <si>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</si>
  <si>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</si>
  <si>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</si>
  <si>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</si>
  <si>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</si>
  <si>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</si>
  <si>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</si>
  <si>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</si>
  <si>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</si>
  <si>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</si>
  <si>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</si>
  <si>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</si>
  <si>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</si>
  <si>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</si>
  <si>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</si>
  <si>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</si>
  <si>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</si>
  <si>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</si>
  <si>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</si>
  <si>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</si>
  <si>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</si>
  <si>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</si>
  <si>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</si>
  <si>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</si>
  <si>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</si>
  <si>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</si>
  <si>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</si>
  <si>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</si>
  <si>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</si>
  <si>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</si>
  <si>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</si>
  <si>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</si>
  <si>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</si>
  <si>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</si>
  <si>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</si>
  <si>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</si>
  <si>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</si>
  <si>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</si>
  <si>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</si>
  <si>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</si>
  <si>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</si>
  <si>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</si>
  <si>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</si>
  <si>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</si>
  <si>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</si>
  <si>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</si>
  <si>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</si>
  <si>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</si>
  <si>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</si>
  <si>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</si>
  <si>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</si>
  <si>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</si>
  <si>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</si>
  <si>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</si>
  <si>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</si>
  <si>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</si>
  <si>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</si>
  <si>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</si>
  <si>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</si>
  <si>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</si>
  <si>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</si>
  <si>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</si>
  <si>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</si>
  <si>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</si>
  <si>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</si>
  <si>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</si>
  <si>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</si>
  <si>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</si>
  <si>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</si>
  <si>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</si>
  <si>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</si>
  <si>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</si>
  <si>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</si>
  <si>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</si>
  <si>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</si>
  <si>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</si>
  <si>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</si>
  <si>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</si>
  <si>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</si>
  <si>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</si>
  <si>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</si>
  <si>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</si>
  <si>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</si>
  <si>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</si>
  <si>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</si>
  <si>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</si>
  <si>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</si>
  <si>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</si>
  <si>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</si>
  <si>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</si>
  <si>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</si>
  <si>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</si>
  <si>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</si>
  <si>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</si>
  <si>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</si>
  <si>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</si>
  <si>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</si>
  <si>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</si>
  <si>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</si>
  <si>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</si>
  <si>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</si>
  <si>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</si>
  <si>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</si>
  <si>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</si>
  <si>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</si>
  <si>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</si>
  <si>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</si>
  <si>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</si>
  <si>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</si>
  <si>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</si>
  <si>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</si>
  <si>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</si>
  <si>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</si>
  <si>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</si>
  <si>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</si>
  <si>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</si>
  <si>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</si>
  <si>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</si>
  <si>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</si>
  <si>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</si>
  <si>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</si>
  <si>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</si>
  <si>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</si>
  <si>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</si>
  <si>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</si>
  <si>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</si>
  <si>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</si>
  <si>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</si>
  <si>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</si>
  <si>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</si>
  <si>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</si>
  <si>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</si>
  <si>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</si>
  <si>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</si>
  <si>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</si>
  <si>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</si>
  <si>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</si>
  <si>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</si>
  <si>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</si>
  <si>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</si>
  <si>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</si>
  <si>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</si>
  <si>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</si>
  <si>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</si>
  <si>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</si>
  <si>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</si>
  <si>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</si>
  <si>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</si>
  <si>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</si>
  <si>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</si>
  <si>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</si>
  <si>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</si>
  <si>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</si>
  <si>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</si>
  <si>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</si>
  <si>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</si>
  <si>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</si>
  <si>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</si>
  <si>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</si>
  <si>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</si>
  <si>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</si>
  <si>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</si>
  <si>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</si>
  <si>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</si>
  <si>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</si>
  <si>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</si>
  <si>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</si>
  <si>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</si>
  <si>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</si>
  <si>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</si>
  <si>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</si>
  <si>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</si>
  <si>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</si>
  <si>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</si>
  <si>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</si>
  <si>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</si>
  <si>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</si>
  <si>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</si>
  <si>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</si>
  <si>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</si>
  <si>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</si>
  <si>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</si>
  <si>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</si>
  <si>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</si>
  <si>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</si>
  <si>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</si>
  <si>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</si>
  <si>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</si>
  <si>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</si>
  <si>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</si>
  <si>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</si>
  <si>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</si>
  <si>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</si>
  <si>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</si>
  <si>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</si>
  <si>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</si>
  <si>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</si>
  <si>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</si>
  <si>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</si>
  <si>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</si>
  <si>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</si>
  <si>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</si>
  <si>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</si>
  <si>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</si>
  <si>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</si>
  <si>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</si>
  <si>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</si>
  <si>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</si>
  <si>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</si>
  <si>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</si>
  <si>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</si>
  <si>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</si>
  <si>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</si>
  <si>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</si>
  <si>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</si>
  <si>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</si>
  <si>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</si>
  <si>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</si>
  <si>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</si>
  <si>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</si>
  <si>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</si>
  <si>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</si>
  <si>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</si>
  <si>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</si>
  <si>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</si>
  <si>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</si>
  <si>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</si>
  <si>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</si>
  <si>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</si>
  <si>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</si>
  <si>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</si>
  <si>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</si>
  <si>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</si>
  <si>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</si>
  <si>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</si>
  <si>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</si>
  <si>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</si>
  <si>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</si>
  <si>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</si>
  <si>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</si>
  <si>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</si>
  <si>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</si>
  <si>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</si>
  <si>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</si>
  <si>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</si>
  <si>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</si>
  <si>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</si>
  <si>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</si>
  <si>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</si>
  <si>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</si>
  <si>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</si>
  <si>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</si>
  <si>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</si>
  <si>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</si>
  <si>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</si>
  <si>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</si>
  <si>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</si>
  <si>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</si>
  <si>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</si>
  <si>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</si>
  <si>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</si>
  <si>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</si>
  <si>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</si>
  <si>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</si>
  <si>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</si>
  <si>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</si>
  <si>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</si>
  <si>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</si>
  <si>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</si>
  <si>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</si>
  <si>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</si>
  <si>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</si>
  <si>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</si>
  <si>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</si>
  <si>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</si>
  <si>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</si>
  <si>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</si>
  <si>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</si>
  <si>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</si>
  <si>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</si>
  <si>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</si>
  <si>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</si>
  <si>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</si>
  <si>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</si>
  <si>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</si>
  <si>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</si>
  <si>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</si>
  <si>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</si>
  <si>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</si>
  <si>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</si>
  <si>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</si>
  <si>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</si>
  <si>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</si>
  <si>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</si>
  <si>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</si>
  <si>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</si>
  <si>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</si>
  <si>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</si>
  <si>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</si>
  <si>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</si>
  <si>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</si>
  <si>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</si>
  <si>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</si>
  <si>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</si>
  <si>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</si>
  <si>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</si>
  <si>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</si>
  <si>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</si>
  <si>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</si>
  <si>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</si>
  <si>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</si>
  <si>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</si>
  <si>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</si>
  <si>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</si>
  <si>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</si>
  <si>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</si>
  <si>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</si>
  <si>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</si>
  <si>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</si>
  <si>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</si>
  <si>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</si>
  <si>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</si>
  <si>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</si>
  <si>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</si>
  <si>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</si>
  <si>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</si>
  <si>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</si>
  <si>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</si>
  <si>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</si>
  <si>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</si>
  <si>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</si>
  <si>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</si>
  <si>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</si>
  <si>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</si>
  <si>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</si>
  <si>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</si>
  <si>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</si>
  <si>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</si>
  <si>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</si>
  <si>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</si>
  <si>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</si>
  <si>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</si>
  <si>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</si>
  <si>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</si>
  <si>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</si>
  <si>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</si>
  <si>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</si>
  <si>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</si>
  <si>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</si>
  <si>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</si>
  <si>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</si>
  <si>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</si>
  <si>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</si>
  <si>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</si>
  <si>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</si>
  <si>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</si>
  <si>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</si>
  <si>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</si>
  <si>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</si>
  <si>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</si>
  <si>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</si>
  <si>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</si>
  <si>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</si>
  <si>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</si>
  <si>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</si>
  <si>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</si>
  <si>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</si>
  <si>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</si>
  <si>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</si>
  <si>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</si>
  <si>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</si>
  <si>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</si>
  <si>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</si>
  <si>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</si>
  <si>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</si>
  <si>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</si>
  <si>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</si>
  <si>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</si>
  <si>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</si>
  <si>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</si>
  <si>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</si>
  <si>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</si>
  <si>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</si>
  <si>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</si>
  <si>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</si>
  <si>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</si>
  <si>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</si>
  <si>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</si>
  <si>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</si>
  <si>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</si>
  <si>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</si>
  <si>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</si>
  <si>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</si>
  <si>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</si>
  <si>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</si>
  <si>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</si>
  <si>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</si>
  <si>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</si>
  <si>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</si>
  <si>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</si>
  <si>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</si>
  <si>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</si>
  <si>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</si>
  <si>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</si>
  <si>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</si>
  <si>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</si>
  <si>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</si>
  <si>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</si>
  <si>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</si>
  <si>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</si>
  <si>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</si>
  <si>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</si>
  <si>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</si>
  <si>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</si>
  <si>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</si>
  <si>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</si>
  <si>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</si>
  <si>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</si>
  <si>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</si>
  <si>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</si>
  <si>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</si>
  <si>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</si>
  <si>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</si>
  <si>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</si>
  <si>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</si>
  <si>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</si>
  <si>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</si>
  <si>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</si>
  <si>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</si>
  <si>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</si>
  <si>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</si>
  <si>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</si>
  <si>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</si>
  <si>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</si>
  <si>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</si>
  <si>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</si>
  <si>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</si>
  <si>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</si>
  <si>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</si>
  <si>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</si>
  <si>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</si>
  <si>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</si>
  <si>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</si>
  <si>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</si>
  <si>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</si>
  <si>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</si>
  <si>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</si>
  <si>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</si>
  <si>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</si>
  <si>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</si>
  <si>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</si>
  <si>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</si>
  <si>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</si>
  <si>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</si>
  <si>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</si>
  <si>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</si>
  <si>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</si>
  <si>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</si>
  <si>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</si>
  <si>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</si>
  <si>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</si>
  <si>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</si>
  <si>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</si>
  <si>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</si>
  <si>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</si>
  <si>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</si>
  <si>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</si>
  <si>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</si>
  <si>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</si>
  <si>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</si>
  <si>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</si>
  <si>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</si>
  <si>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</si>
  <si>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</si>
  <si>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</si>
  <si>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</si>
  <si>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</si>
  <si>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</si>
  <si>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</si>
  <si>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</si>
  <si>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</si>
  <si>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</si>
  <si>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</si>
  <si>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</si>
  <si>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</si>
  <si>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</si>
  <si>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</si>
  <si>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</si>
  <si>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</si>
  <si>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</si>
  <si>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</si>
  <si>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</si>
  <si>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</si>
  <si>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</si>
  <si>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</si>
  <si>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</si>
  <si>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</si>
  <si>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</si>
  <si>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</si>
  <si>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</si>
  <si>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</si>
  <si>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</si>
  <si>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</si>
  <si>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</si>
  <si>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</si>
  <si>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</si>
  <si>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</si>
  <si>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</si>
  <si>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</si>
  <si>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</si>
  <si>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</si>
  <si>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</si>
  <si>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</si>
  <si>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</si>
  <si>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</si>
  <si>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</si>
  <si>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</si>
  <si>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</si>
  <si>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</si>
  <si>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</si>
  <si>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</si>
  <si>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</si>
  <si>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</si>
  <si>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</si>
  <si>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</si>
  <si>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</si>
  <si>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</si>
  <si>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</si>
  <si>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</si>
  <si>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</si>
  <si>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</si>
  <si>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</si>
  <si>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</si>
  <si>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</si>
  <si>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</si>
  <si>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</si>
  <si>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</si>
  <si>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</si>
  <si>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</si>
  <si>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</si>
  <si>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</si>
  <si>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</si>
  <si>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</si>
  <si>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</si>
  <si>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</si>
  <si>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</si>
  <si>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</si>
  <si>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</si>
  <si>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</si>
  <si>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</si>
  <si>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</si>
  <si>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</si>
  <si>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</si>
  <si>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</si>
  <si>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</si>
  <si>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</si>
  <si>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</si>
  <si>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</si>
  <si>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</si>
  <si>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</si>
  <si>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</si>
  <si>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</si>
  <si>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</si>
  <si>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</si>
  <si>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</si>
  <si>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</si>
  <si>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</si>
  <si>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</si>
  <si>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</si>
  <si>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</si>
  <si>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</si>
  <si>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</si>
  <si>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</si>
  <si>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</si>
  <si>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</si>
  <si>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</si>
  <si>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</si>
  <si>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</si>
  <si>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</si>
  <si>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</si>
  <si>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</si>
  <si>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</si>
  <si>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</si>
  <si>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</si>
  <si>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</si>
  <si>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</si>
  <si>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</si>
  <si>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</si>
  <si>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</si>
  <si>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</si>
  <si>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</si>
  <si>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</si>
  <si>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</si>
  <si>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</si>
  <si>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</si>
  <si>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</si>
  <si>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</si>
  <si>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</si>
  <si>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</si>
  <si>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</si>
  <si>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</si>
  <si>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</si>
  <si>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</si>
  <si>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</si>
  <si>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</si>
  <si>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</si>
  <si>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</si>
  <si>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</si>
  <si>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</si>
  <si>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</si>
  <si>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</si>
  <si>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</si>
  <si>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</si>
  <si>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</si>
  <si>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</si>
  <si>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</si>
  <si>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</si>
  <si>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</si>
  <si>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</si>
  <si>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</si>
  <si>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</si>
  <si>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</si>
  <si>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</si>
  <si>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</si>
  <si>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</si>
  <si>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</si>
  <si>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</si>
  <si>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</si>
  <si>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</si>
  <si>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</si>
  <si>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</si>
  <si>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</si>
  <si>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</si>
  <si>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</si>
  <si>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</si>
  <si>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</si>
  <si>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</si>
  <si>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</si>
  <si>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</si>
  <si>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</si>
  <si>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</si>
  <si>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</si>
  <si>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</si>
  <si>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</si>
  <si>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</si>
  <si>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</si>
  <si>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</si>
  <si>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</si>
  <si>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</si>
  <si>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</si>
  <si>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</si>
  <si>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</si>
  <si>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</si>
  <si>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</si>
  <si>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</si>
  <si>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</si>
  <si>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</si>
  <si>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</si>
  <si>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</si>
  <si>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</si>
  <si>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</si>
  <si>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</si>
  <si>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</si>
  <si>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</si>
  <si>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</si>
  <si>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</si>
  <si>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</si>
  <si>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</si>
  <si>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</si>
  <si>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</si>
  <si>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</si>
  <si>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</si>
  <si>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</si>
  <si>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</si>
  <si>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</si>
  <si>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</si>
  <si>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</si>
  <si>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</si>
  <si>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</si>
  <si>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</si>
  <si>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</si>
  <si>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</si>
  <si>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</si>
  <si>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</si>
  <si>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</si>
  <si>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</si>
  <si>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</si>
  <si>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</si>
  <si>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</si>
  <si>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</si>
  <si>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</si>
  <si>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</si>
  <si>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</si>
  <si>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</si>
  <si>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</si>
  <si>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</si>
  <si>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</si>
  <si>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</si>
  <si>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</si>
  <si>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</si>
  <si>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</si>
  <si>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</si>
  <si>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</si>
  <si>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</si>
  <si>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</si>
  <si>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</si>
  <si>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</si>
  <si>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</si>
  <si>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</si>
  <si>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</si>
  <si>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</si>
  <si>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</si>
  <si>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</si>
  <si>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</si>
  <si>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</si>
  <si>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</si>
  <si>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</si>
  <si>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</si>
  <si>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</si>
  <si>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</si>
  <si>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</si>
  <si>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</si>
  <si>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</si>
  <si>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</si>
  <si>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</si>
  <si>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</si>
  <si>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</si>
  <si>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</si>
  <si>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</si>
  <si>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</si>
  <si>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</si>
  <si>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</si>
  <si>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</si>
  <si>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</si>
  <si>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</si>
  <si>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</si>
  <si>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</si>
  <si>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</si>
  <si>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</si>
  <si>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</si>
  <si>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</si>
  <si>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</si>
  <si>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</si>
  <si>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</si>
  <si>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</si>
  <si>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</si>
  <si>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</si>
  <si>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</si>
  <si>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</si>
  <si>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</si>
  <si>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</si>
  <si>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</si>
  <si>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</si>
  <si>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</si>
  <si>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</si>
  <si>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</si>
  <si>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</si>
  <si>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</si>
  <si>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</si>
  <si>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</si>
  <si>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</si>
  <si>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</si>
  <si>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</si>
  <si>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</si>
  <si>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</si>
  <si>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</si>
  <si>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</si>
  <si>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</si>
  <si>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</si>
  <si>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</si>
  <si>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</si>
  <si>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</si>
  <si>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</si>
  <si>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</si>
  <si>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</si>
  <si>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</si>
  <si>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</si>
  <si>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</si>
  <si>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</si>
  <si>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</si>
  <si>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</si>
  <si>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</si>
  <si>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</si>
  <si>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</si>
  <si>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</si>
  <si>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</si>
  <si>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</si>
  <si>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</si>
  <si>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</si>
  <si>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</si>
  <si>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</si>
  <si>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</si>
  <si>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</si>
  <si>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</si>
  <si>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</si>
  <si>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</si>
  <si>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</si>
  <si>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</si>
  <si>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</si>
  <si>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</si>
  <si>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</si>
  <si>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</si>
  <si>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</si>
  <si>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</si>
  <si>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</si>
  <si>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</si>
  <si>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</si>
  <si>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</si>
  <si>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</si>
  <si>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</si>
  <si>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</si>
  <si>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</si>
  <si>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</si>
  <si>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</si>
  <si>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</si>
  <si>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</si>
  <si>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</si>
  <si>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</si>
  <si>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</si>
  <si>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</si>
  <si>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</si>
  <si>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</si>
  <si>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</si>
  <si>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</si>
  <si>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</si>
  <si>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</si>
  <si>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</si>
  <si>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</si>
  <si>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</si>
  <si>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</si>
  <si>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</si>
  <si>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</si>
  <si>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</si>
  <si>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</si>
  <si>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</si>
  <si>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</si>
  <si>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</si>
  <si>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</si>
  <si>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</si>
  <si>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</si>
  <si>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</si>
  <si>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</si>
  <si>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</si>
  <si>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</si>
  <si>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</si>
  <si>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</si>
  <si>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</si>
  <si>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</si>
  <si>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</si>
  <si>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</si>
  <si>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</si>
  <si>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</si>
  <si>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</si>
  <si>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</si>
  <si>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</si>
  <si>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</si>
  <si>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</si>
  <si>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</si>
  <si>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</si>
  <si>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</si>
  <si>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</si>
  <si>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</si>
  <si>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</si>
  <si>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</si>
  <si>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</si>
  <si>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</si>
  <si>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</si>
  <si>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</si>
  <si>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</si>
  <si>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</si>
  <si>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</si>
  <si>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</si>
  <si>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</si>
  <si>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</si>
  <si>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</si>
  <si>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</si>
  <si>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</si>
  <si>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</si>
  <si>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</si>
  <si>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</si>
  <si>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</si>
  <si>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</si>
  <si>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</si>
  <si>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</si>
  <si>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</si>
  <si>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</si>
  <si>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</si>
  <si>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</si>
  <si>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</si>
  <si>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</si>
  <si>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</si>
  <si>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</si>
  <si>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</si>
  <si>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</si>
  <si>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</si>
  <si>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</si>
  <si>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</si>
  <si>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</si>
  <si>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</si>
  <si>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</si>
  <si>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</si>
  <si>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</si>
  <si>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</si>
  <si>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</si>
  <si>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</si>
  <si>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</si>
  <si>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</si>
  <si>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</si>
  <si>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</si>
  <si>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</si>
  <si>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</si>
  <si>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</si>
  <si>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</si>
  <si>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</si>
  <si>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</si>
  <si>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</si>
  <si>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</si>
  <si>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</si>
  <si>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</si>
  <si>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</si>
  <si>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</si>
  <si>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</si>
  <si>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</si>
  <si>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</si>
  <si>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</si>
  <si>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</si>
  <si>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</si>
  <si>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</si>
  <si>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</si>
  <si>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</si>
  <si>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</si>
  <si>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</si>
  <si>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</si>
  <si>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</si>
  <si>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</si>
  <si>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</si>
  <si>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</si>
  <si>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</si>
  <si>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</si>
  <si>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</si>
  <si>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</si>
  <si>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</si>
  <si>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</si>
  <si>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</si>
  <si>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</si>
  <si>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</si>
  <si>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</si>
  <si>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</si>
  <si>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</si>
  <si>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</si>
  <si>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</si>
  <si>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</si>
  <si>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</si>
  <si>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</si>
  <si>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</si>
  <si>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</si>
  <si>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</si>
  <si>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</si>
  <si>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</si>
  <si>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</si>
  <si>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</si>
  <si>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</si>
  <si>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</si>
  <si>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</si>
  <si>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</si>
  <si>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</si>
  <si>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</si>
  <si>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</si>
  <si>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</si>
  <si>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</si>
  <si>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</si>
  <si>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</si>
  <si>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</si>
  <si>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</si>
  <si>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</si>
  <si>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</si>
  <si>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</si>
  <si>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</si>
  <si>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</si>
  <si>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</si>
  <si>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</si>
  <si>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</si>
  <si>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</si>
  <si>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</si>
  <si>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</si>
  <si>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</si>
  <si>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</si>
  <si>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</si>
  <si>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</si>
  <si>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</si>
  <si>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</si>
  <si>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</si>
  <si>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</si>
  <si>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</si>
  <si>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</si>
  <si>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</si>
  <si>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</si>
  <si>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</si>
  <si>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</si>
  <si>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</si>
  <si>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</si>
  <si>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</si>
  <si>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</si>
  <si>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</si>
  <si>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</si>
  <si>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</si>
  <si>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</si>
  <si>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</si>
  <si>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</si>
  <si>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</si>
  <si>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</si>
  <si>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</si>
  <si>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</si>
  <si>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</si>
  <si>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</si>
  <si>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</si>
  <si>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</si>
  <si>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</si>
  <si>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</si>
  <si>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</si>
  <si>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</si>
  <si>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</si>
  <si>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</si>
  <si>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</si>
  <si>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</si>
  <si>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</si>
  <si>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</si>
  <si>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</si>
  <si>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</si>
  <si>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</si>
  <si>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</si>
  <si>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</si>
  <si>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</si>
  <si>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</si>
  <si>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</si>
  <si>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</si>
  <si>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</si>
  <si>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</si>
  <si>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</si>
  <si>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</si>
  <si>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</si>
  <si>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</si>
  <si>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</si>
  <si>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</si>
  <si>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</si>
  <si>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</si>
  <si>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</si>
  <si>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</si>
  <si>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</si>
  <si>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</si>
  <si>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</si>
  <si>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</si>
  <si>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</si>
  <si>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</si>
  <si>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</si>
  <si>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</si>
  <si>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</si>
  <si>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</si>
  <si>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</si>
  <si>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</si>
  <si>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</si>
  <si>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</si>
  <si>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</si>
  <si>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</si>
  <si>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</si>
  <si>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</si>
  <si>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</si>
  <si>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</si>
  <si>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</si>
  <si>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</si>
  <si>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</si>
  <si>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</si>
  <si>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</si>
  <si>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</si>
  <si>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</si>
  <si>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</si>
  <si>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</si>
  <si>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</si>
  <si>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</si>
  <si>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</si>
  <si>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</si>
  <si>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</si>
  <si>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</si>
  <si>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</si>
  <si>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</si>
  <si>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</si>
  <si>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</si>
  <si>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</si>
  <si>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</si>
  <si>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</si>
  <si>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</si>
  <si>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</si>
  <si>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</si>
  <si>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</si>
  <si>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</si>
  <si>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</si>
  <si>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</si>
  <si>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</si>
  <si>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</si>
  <si>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</si>
  <si>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</si>
  <si>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</si>
  <si>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</si>
  <si>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</si>
  <si>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</si>
  <si>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</si>
  <si>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</si>
  <si>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</si>
  <si>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</si>
  <si>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</si>
  <si>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</si>
  <si>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</si>
  <si>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</si>
  <si>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</si>
  <si>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</si>
  <si>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</si>
  <si>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</si>
  <si>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</si>
  <si>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</si>
  <si>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</si>
  <si>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</si>
  <si>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</si>
  <si>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</si>
  <si>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</si>
  <si>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</si>
  <si>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</si>
  <si>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</si>
  <si>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</si>
  <si>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</si>
  <si>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</si>
  <si>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</si>
  <si>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</si>
  <si>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</si>
  <si>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</si>
  <si>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</si>
  <si>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</si>
  <si>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</si>
  <si>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</si>
  <si>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</si>
  <si>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</si>
  <si>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</si>
  <si>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</si>
  <si>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</si>
  <si>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</si>
  <si>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</si>
  <si>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</si>
  <si>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</si>
  <si>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</si>
  <si>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</si>
  <si>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</si>
  <si>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</si>
  <si>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</si>
  <si>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</si>
  <si>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</si>
  <si>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</si>
  <si>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</si>
  <si>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</si>
  <si>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</si>
  <si>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</si>
  <si>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</si>
  <si>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</si>
  <si>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</si>
  <si>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</si>
  <si>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</si>
  <si>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</si>
  <si>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</si>
  <si>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</si>
  <si>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</si>
  <si>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</si>
  <si>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</si>
  <si>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</si>
  <si>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</si>
  <si>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</si>
  <si>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</si>
  <si>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</si>
  <si>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</si>
  <si>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</si>
  <si>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</si>
  <si>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</si>
  <si>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</si>
  <si>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</si>
  <si>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</si>
  <si>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</si>
  <si>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</si>
  <si>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</si>
  <si>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</si>
  <si>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</si>
  <si>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</si>
  <si>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</si>
  <si>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</si>
  <si>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</si>
  <si>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</si>
  <si>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</si>
  <si>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</si>
  <si>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</si>
  <si>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</si>
  <si>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</si>
  <si>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</si>
  <si>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</si>
  <si>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</si>
  <si>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</si>
  <si>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</si>
  <si>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</si>
  <si>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</si>
  <si>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</si>
  <si>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</si>
  <si>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</si>
  <si>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</si>
  <si>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</si>
  <si>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</si>
  <si>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</si>
  <si>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</si>
  <si>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</si>
  <si>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</si>
  <si>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</si>
  <si>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</si>
  <si>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</si>
  <si>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</si>
  <si>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</si>
  <si>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</si>
  <si>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</si>
  <si>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</si>
  <si>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</si>
  <si>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</si>
  <si>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</si>
  <si>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</si>
  <si>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</si>
  <si>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</si>
  <si>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</si>
  <si>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</si>
  <si>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</si>
  <si>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</si>
  <si>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</si>
  <si>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</si>
  <si>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</si>
  <si>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</si>
  <si>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</si>
  <si>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</si>
  <si>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</si>
  <si>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</si>
  <si>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</si>
  <si>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</si>
  <si>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</si>
  <si>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</si>
  <si>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</si>
  <si>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</si>
  <si>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</si>
  <si>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</si>
  <si>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</si>
  <si>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</si>
  <si>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</si>
  <si>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</si>
  <si>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</si>
  <si>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</si>
  <si>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</si>
  <si>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</si>
  <si>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</si>
  <si>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</si>
  <si>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</si>
  <si>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</si>
  <si>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</si>
  <si>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</si>
  <si>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</si>
  <si>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</si>
  <si>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</si>
  <si>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</si>
  <si>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</si>
  <si>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</si>
  <si>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</si>
  <si>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</si>
  <si>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</si>
  <si>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</si>
  <si>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</si>
  <si>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</si>
  <si>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</si>
  <si>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</si>
  <si>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</si>
  <si>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</si>
  <si>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</si>
  <si>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</si>
  <si>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</si>
  <si>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</si>
  <si>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</si>
  <si>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</si>
  <si>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</si>
  <si>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</si>
  <si>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</si>
  <si>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</si>
  <si>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</si>
  <si>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</si>
  <si>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</si>
  <si>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</si>
  <si>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</si>
  <si>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</si>
  <si>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</si>
  <si>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</si>
  <si>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</si>
  <si>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</si>
  <si>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</si>
  <si>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</si>
  <si>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</si>
  <si>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</si>
  <si>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</si>
  <si>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</si>
  <si>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</si>
  <si>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</si>
  <si>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</si>
  <si>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</si>
  <si>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</si>
  <si>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</si>
  <si>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</si>
  <si>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</si>
  <si>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</si>
  <si>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</si>
  <si>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</si>
  <si>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</si>
  <si>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</si>
  <si>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</si>
  <si>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</si>
  <si>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</si>
  <si>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</si>
  <si>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</si>
  <si>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</si>
  <si>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</si>
  <si>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</si>
  <si>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</si>
  <si>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</si>
  <si>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</si>
  <si>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</si>
  <si>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</si>
  <si>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</si>
  <si>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</si>
  <si>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</si>
  <si>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</si>
  <si>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</si>
  <si>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</si>
  <si>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</si>
  <si>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</si>
  <si>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</si>
  <si>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</si>
  <si>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</si>
  <si>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</si>
  <si>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</si>
  <si>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</si>
  <si>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</si>
  <si>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</si>
  <si>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</si>
  <si>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</si>
  <si>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</si>
  <si>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</si>
  <si>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</si>
  <si>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</si>
  <si>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</si>
  <si>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</si>
  <si>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</si>
  <si>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</si>
  <si>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</si>
  <si>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</si>
  <si>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</si>
  <si>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</si>
  <si>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</si>
  <si>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</si>
  <si>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</si>
  <si>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</si>
  <si>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</si>
  <si>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</si>
  <si>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</si>
  <si>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</si>
  <si>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</si>
  <si>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</si>
  <si>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</si>
  <si>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</si>
  <si>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</si>
  <si>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</si>
  <si>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</si>
  <si>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</si>
  <si>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</si>
  <si>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</si>
  <si>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</si>
  <si>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</si>
  <si>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</si>
  <si>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</si>
  <si>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</si>
  <si>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</si>
  <si>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</si>
  <si>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</si>
  <si>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</si>
  <si>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</si>
  <si>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</si>
  <si>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</si>
  <si>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</si>
  <si>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</si>
  <si>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</si>
  <si>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</si>
  <si>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</si>
  <si>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</si>
  <si>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</si>
  <si>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</si>
  <si>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</si>
  <si>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</si>
  <si>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</si>
  <si>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</si>
  <si>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</si>
  <si>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</si>
  <si>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</si>
  <si>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</si>
  <si>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</si>
  <si>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</si>
  <si>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</si>
  <si>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</si>
  <si>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</si>
  <si>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</si>
  <si>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</si>
  <si>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</si>
  <si>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</si>
  <si>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</si>
  <si>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</si>
  <si>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</si>
  <si>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</si>
  <si>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</si>
  <si>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</si>
  <si>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</si>
  <si>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</si>
  <si>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</si>
  <si>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</si>
  <si>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</si>
  <si>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</si>
  <si>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</si>
  <si>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</si>
  <si>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</si>
  <si>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</si>
  <si>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</si>
  <si>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</si>
  <si>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</si>
  <si>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</si>
  <si>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</si>
  <si>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</si>
  <si>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</si>
  <si>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</si>
  <si>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</si>
  <si>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</si>
  <si>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</si>
  <si>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</si>
  <si>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</si>
  <si>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</si>
  <si>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</si>
  <si>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</si>
  <si>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</si>
  <si>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</si>
  <si>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</si>
  <si>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</si>
  <si>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</si>
  <si>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</si>
  <si>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</si>
  <si>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</si>
  <si>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</si>
  <si>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</si>
  <si>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</si>
  <si>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</si>
  <si>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</si>
  <si>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</si>
  <si>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</si>
  <si>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</si>
  <si>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</si>
  <si>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</si>
  <si>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</si>
  <si>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</si>
  <si>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</si>
  <si>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</si>
  <si>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</si>
  <si>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</si>
  <si>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</si>
  <si>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</si>
  <si>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</si>
  <si>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</si>
  <si>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</si>
  <si>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</si>
  <si>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</si>
  <si>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</si>
  <si>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</si>
  <si>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</si>
  <si>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</si>
  <si>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</si>
  <si>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</si>
  <si>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</si>
  <si>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</si>
  <si>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</si>
  <si>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</si>
  <si>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</si>
  <si>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</si>
  <si>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</si>
  <si>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</si>
  <si>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</si>
  <si>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</si>
  <si>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</si>
  <si>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</si>
  <si>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</si>
  <si>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</si>
  <si>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</si>
  <si>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</si>
  <si>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</si>
  <si>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</si>
  <si>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</si>
  <si>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</si>
  <si>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</si>
  <si>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</si>
  <si>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</si>
  <si>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</si>
  <si>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</si>
  <si>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</si>
  <si>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</si>
  <si>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</si>
  <si>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</si>
  <si>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</si>
  <si>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</si>
  <si>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</si>
  <si>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</si>
  <si>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</si>
  <si>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</si>
  <si>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</si>
  <si>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</si>
  <si>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</si>
  <si>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</si>
  <si>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</si>
  <si>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</si>
  <si>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</si>
  <si>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</si>
  <si>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</si>
  <si>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</si>
  <si>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</si>
  <si>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</si>
  <si>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</si>
  <si>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</si>
  <si>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</si>
  <si>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</si>
  <si>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</si>
  <si>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</si>
  <si>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</si>
  <si>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</si>
  <si>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</si>
  <si>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</si>
  <si>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</si>
  <si>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</si>
  <si>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</si>
  <si>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</si>
  <si>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</si>
  <si>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</si>
  <si>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</si>
  <si>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</si>
  <si>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</si>
  <si>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</si>
  <si>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</si>
  <si>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</si>
  <si>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</si>
  <si>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</si>
  <si>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</si>
  <si>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</si>
  <si>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</si>
  <si>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</si>
  <si>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</si>
  <si>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</si>
  <si>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</si>
  <si>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</si>
  <si>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</si>
  <si>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</si>
  <si>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</si>
  <si>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</si>
  <si>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</si>
  <si>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</si>
  <si>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</si>
  <si>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</si>
  <si>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</si>
  <si>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</si>
  <si>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</si>
  <si>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</si>
  <si>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</si>
  <si>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</si>
  <si>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</si>
  <si>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</si>
  <si>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</si>
  <si>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</si>
  <si>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</si>
  <si>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</si>
  <si>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</si>
  <si>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</si>
  <si>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</si>
  <si>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</si>
  <si>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</si>
  <si>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</si>
  <si>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</si>
  <si>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</si>
  <si>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</si>
  <si>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</si>
  <si>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</si>
  <si>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</si>
  <si>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</si>
  <si>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</si>
  <si>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</si>
  <si>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</si>
  <si>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</si>
  <si>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</si>
  <si>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</si>
  <si>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</si>
  <si>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</si>
  <si>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</si>
  <si>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</si>
  <si>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</si>
  <si>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</si>
  <si>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</si>
  <si>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</si>
  <si>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</si>
  <si>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</si>
  <si>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</si>
  <si>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</si>
  <si>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</si>
  <si>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</si>
  <si>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</si>
  <si>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</si>
  <si>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</si>
  <si>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</si>
  <si>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</si>
  <si>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</si>
  <si>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</si>
  <si>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</si>
  <si>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</si>
  <si>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</si>
  <si>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</si>
  <si>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</si>
  <si>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</si>
  <si>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</si>
  <si>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</si>
  <si>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</si>
  <si>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</si>
  <si>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</si>
  <si>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</si>
  <si>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</si>
  <si>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</si>
  <si>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</si>
  <si>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</si>
  <si>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</si>
  <si>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</si>
  <si>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</si>
  <si>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</si>
  <si>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</si>
  <si>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</si>
  <si>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</si>
  <si>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</si>
  <si>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</si>
  <si>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</si>
  <si>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</si>
  <si>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</si>
  <si>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</si>
  <si>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</si>
  <si>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</si>
  <si>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</si>
  <si>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</si>
  <si>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</si>
  <si>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</si>
  <si>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</si>
  <si>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</si>
  <si>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</si>
  <si>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</si>
  <si>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</si>
  <si>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</si>
  <si>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</si>
  <si>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</si>
  <si>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</si>
  <si>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</si>
  <si>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</si>
  <si>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</si>
  <si>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</si>
  <si>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</si>
  <si>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</si>
  <si>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</si>
  <si>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</si>
  <si>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</si>
  <si>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</si>
  <si>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</si>
  <si>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</si>
  <si>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</si>
  <si>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</si>
  <si>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</si>
  <si>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</si>
  <si>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</si>
  <si>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</si>
  <si>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</si>
  <si>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</si>
  <si>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</si>
  <si>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</si>
  <si>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</si>
  <si>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</si>
  <si>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</si>
  <si>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</si>
  <si>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</si>
  <si>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</si>
  <si>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</si>
  <si>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</si>
  <si>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</si>
  <si>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</si>
  <si>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</si>
  <si>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</si>
  <si>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</si>
  <si>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</si>
  <si>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</si>
  <si>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</si>
  <si>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</si>
  <si>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</si>
  <si>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</si>
  <si>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</si>
  <si>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</si>
  <si>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</si>
  <si>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</si>
  <si>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</si>
  <si>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</si>
  <si>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</si>
  <si>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</si>
  <si>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</si>
  <si>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</si>
  <si>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</si>
  <si>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</si>
  <si>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</si>
  <si>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</si>
  <si>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</si>
  <si>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</si>
  <si>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</si>
  <si>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</si>
  <si>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</si>
  <si>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</si>
  <si>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</si>
  <si>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</si>
  <si>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</si>
  <si>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</si>
  <si>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</si>
  <si>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</si>
  <si>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</si>
  <si>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</si>
  <si>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</si>
  <si>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</si>
  <si>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</si>
  <si>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</si>
  <si>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</si>
  <si>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</si>
  <si>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</si>
  <si>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</si>
  <si>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</si>
  <si>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</si>
  <si>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</si>
  <si>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</si>
  <si>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</si>
  <si>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</si>
  <si>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</si>
  <si>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</si>
  <si>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</si>
  <si>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</si>
  <si>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</si>
  <si>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</si>
  <si>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</si>
  <si>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</si>
  <si>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</si>
  <si>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</si>
  <si>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</si>
  <si>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</si>
  <si>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</si>
  <si>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</si>
  <si>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</si>
  <si>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</si>
  <si>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</si>
  <si>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</si>
  <si>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</si>
  <si>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</si>
  <si>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</si>
  <si>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</si>
  <si>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</si>
  <si>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</si>
  <si>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</si>
  <si>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</si>
  <si>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</si>
  <si>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</si>
  <si>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</si>
  <si>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</si>
  <si>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</si>
  <si>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</si>
  <si>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</si>
  <si>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</si>
  <si>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</si>
  <si>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</si>
  <si>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</si>
  <si>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</si>
  <si>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</si>
  <si>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</si>
  <si>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</si>
  <si>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</si>
  <si>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</si>
  <si>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</si>
  <si>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</si>
  <si>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</si>
  <si>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</si>
  <si>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</si>
  <si>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</si>
  <si>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</si>
  <si>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</si>
  <si>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</si>
  <si>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</si>
  <si>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</si>
  <si>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</si>
  <si>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</si>
  <si>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</si>
  <si>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</si>
  <si>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</si>
  <si>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</si>
  <si>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</si>
  <si>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</si>
  <si>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</si>
  <si>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</si>
  <si>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</si>
  <si>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</si>
  <si>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</si>
  <si>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</si>
  <si>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</si>
  <si>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</si>
  <si>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</si>
  <si>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</si>
  <si>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</si>
  <si>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</si>
  <si>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</si>
  <si>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</si>
  <si>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</si>
  <si>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</si>
  <si>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</si>
  <si>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</si>
  <si>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</si>
  <si>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</si>
  <si>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</si>
  <si>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</si>
  <si>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</si>
  <si>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</si>
  <si>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</si>
  <si>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</si>
  <si>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</si>
  <si>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</si>
  <si>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</si>
  <si>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</si>
  <si>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</si>
  <si>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</si>
  <si>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</si>
  <si>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</si>
  <si>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</si>
  <si>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</si>
  <si>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</si>
  <si>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</si>
  <si>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</si>
  <si>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</si>
  <si>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</si>
  <si>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</si>
  <si>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</si>
  <si>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</si>
  <si>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</si>
  <si>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</si>
  <si>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</si>
  <si>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</si>
  <si>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</si>
  <si>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</si>
  <si>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</si>
  <si>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</si>
  <si>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</si>
  <si>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</si>
  <si>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</si>
  <si>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</si>
  <si>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</si>
  <si>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</si>
  <si>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</si>
  <si>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</si>
  <si>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</si>
  <si>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</si>
  <si>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</si>
  <si>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</si>
  <si>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</si>
  <si>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</si>
  <si>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</si>
  <si>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</si>
  <si>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</si>
  <si>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</si>
  <si>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</si>
  <si>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</si>
  <si>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</si>
  <si>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</si>
  <si>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</si>
  <si>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</si>
  <si>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</si>
  <si>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</si>
  <si>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</si>
  <si>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</si>
  <si>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</si>
  <si>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</si>
  <si>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</si>
  <si>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</si>
  <si>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</si>
  <si>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</si>
  <si>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</si>
  <si>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</si>
  <si>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</si>
  <si>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</si>
  <si>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</si>
  <si>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</si>
  <si>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</si>
  <si>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</si>
  <si>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</si>
  <si>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</si>
  <si>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</si>
  <si>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</si>
  <si>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</si>
  <si>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</si>
  <si>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</si>
  <si>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</si>
  <si>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</si>
  <si>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</si>
  <si>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</si>
  <si>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</si>
  <si>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</si>
  <si>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</si>
  <si>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</si>
  <si>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</si>
  <si>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</si>
  <si>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</si>
  <si>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</si>
  <si>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</si>
  <si>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</si>
  <si>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</si>
  <si>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</si>
  <si>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</si>
  <si>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</si>
  <si>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</si>
  <si>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</si>
  <si>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</si>
  <si>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</si>
  <si>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</si>
  <si>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</si>
  <si>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</si>
  <si>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</si>
  <si>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</si>
  <si>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</si>
  <si>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</si>
  <si>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</si>
  <si>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</si>
  <si>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</si>
  <si>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</si>
  <si>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</si>
  <si>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</si>
  <si>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</si>
  <si>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</si>
  <si>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</si>
  <si>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</si>
  <si>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</si>
  <si>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</si>
  <si>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</si>
  <si>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</si>
  <si>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</si>
  <si>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</si>
  <si>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</si>
  <si>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</si>
  <si>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</si>
  <si>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</si>
  <si>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</si>
  <si>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</si>
  <si>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</si>
  <si>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</si>
  <si>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</si>
  <si>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</si>
  <si>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</si>
  <si>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</si>
  <si>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</si>
  <si>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</si>
  <si>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</si>
  <si>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</si>
  <si>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</si>
  <si>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</si>
  <si>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</si>
  <si>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</si>
  <si>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</si>
  <si>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</si>
  <si>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</si>
  <si>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</si>
  <si>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</si>
  <si>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</si>
  <si>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</si>
  <si>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</si>
  <si>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</si>
  <si>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</si>
  <si>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</si>
  <si>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</si>
  <si>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</si>
  <si>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</si>
  <si>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</si>
  <si>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</si>
  <si>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</si>
  <si>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</si>
  <si>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</si>
  <si>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</si>
  <si>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</si>
  <si>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</si>
  <si>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</si>
  <si>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</si>
  <si>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</si>
  <si>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</si>
  <si>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</si>
  <si>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</si>
  <si>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</si>
  <si>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</si>
  <si>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</si>
  <si>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</si>
  <si>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</si>
  <si>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</si>
  <si>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</si>
  <si>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</si>
  <si>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</si>
  <si>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</si>
  <si>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</si>
  <si>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</si>
  <si>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</si>
  <si>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</si>
  <si>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</si>
  <si>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</si>
  <si>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</si>
  <si>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</si>
  <si>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</si>
  <si>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</si>
  <si>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</si>
  <si>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</si>
  <si>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</si>
  <si>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</si>
  <si>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</si>
  <si>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</si>
  <si>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</si>
  <si>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</si>
  <si>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</si>
  <si>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</si>
  <si>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</si>
  <si>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</si>
  <si>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</si>
  <si>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</si>
  <si>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</si>
  <si>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</si>
  <si>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</si>
  <si>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</si>
  <si>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</si>
  <si>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</si>
  <si>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</si>
  <si>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</si>
  <si>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</si>
  <si>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</si>
  <si>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</si>
  <si>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</si>
  <si>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</si>
  <si>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</si>
  <si>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</si>
  <si>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</si>
  <si>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</si>
  <si>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</si>
  <si>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</si>
  <si>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</si>
  <si>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</si>
  <si>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</si>
  <si>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</si>
  <si>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</si>
  <si>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</si>
  <si>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</si>
  <si>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</si>
  <si>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</si>
  <si>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</si>
  <si>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</si>
  <si>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</si>
  <si>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</si>
  <si>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</si>
  <si>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</si>
  <si>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</si>
  <si>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</si>
  <si>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</si>
  <si>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</si>
  <si>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</si>
  <si>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</si>
  <si>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</si>
  <si>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</si>
  <si>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</si>
  <si>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</si>
  <si>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</si>
  <si>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</si>
  <si>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</si>
  <si>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</si>
  <si>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</si>
  <si>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</si>
  <si>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</si>
  <si>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</si>
  <si>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</si>
  <si>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</si>
  <si>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</si>
  <si>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</si>
  <si>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</si>
  <si>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</si>
  <si>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</si>
  <si>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</si>
  <si>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</si>
  <si>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</si>
  <si>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</si>
  <si>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</si>
  <si>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</si>
  <si>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</si>
  <si>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</si>
  <si>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</si>
  <si>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</si>
  <si>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</si>
  <si>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</si>
  <si>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</si>
  <si>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</si>
  <si>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</si>
  <si>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</si>
  <si>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</si>
  <si>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</si>
  <si>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</si>
  <si>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</si>
  <si>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</si>
  <si>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</si>
  <si>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</si>
  <si>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</si>
  <si>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</si>
  <si>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</si>
  <si>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</si>
  <si>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</si>
  <si>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</si>
  <si>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</si>
  <si>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</si>
  <si>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</si>
  <si>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</si>
  <si>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</si>
  <si>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</si>
  <si>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</si>
  <si>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</si>
  <si>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</si>
  <si>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</si>
  <si>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</si>
  <si>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</si>
  <si>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</si>
  <si>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</si>
  <si>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</si>
  <si>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</si>
  <si>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</si>
  <si>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</si>
  <si>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</si>
  <si>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</si>
  <si>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</si>
  <si>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</si>
  <si>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</si>
  <si>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</si>
  <si>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</si>
  <si>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</si>
  <si>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</si>
  <si>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</si>
  <si>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</si>
  <si>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</si>
  <si>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</si>
  <si>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</si>
  <si>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</si>
  <si>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</si>
  <si>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</si>
  <si>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</si>
  <si>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</si>
  <si>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</si>
  <si>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</si>
  <si>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</si>
  <si>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</si>
  <si>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</si>
  <si>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</si>
  <si>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</si>
  <si>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</si>
  <si>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</si>
  <si>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</si>
  <si>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</si>
  <si>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</si>
  <si>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</si>
  <si>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</si>
  <si>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</si>
  <si>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</si>
  <si>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</si>
  <si>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</si>
  <si>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</si>
  <si>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</si>
  <si>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</si>
  <si>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</si>
  <si>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</si>
  <si>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</si>
  <si>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</si>
  <si>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</si>
  <si>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</si>
  <si>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</si>
  <si>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</si>
  <si>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</si>
  <si>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</si>
  <si>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</si>
  <si>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</si>
  <si>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</si>
  <si>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</si>
  <si>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</si>
  <si>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</si>
  <si>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</si>
  <si>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</si>
  <si>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</si>
  <si>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</si>
  <si>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</si>
  <si>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</si>
  <si>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</si>
  <si>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</si>
  <si>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</si>
  <si>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</si>
  <si>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</si>
  <si>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</si>
  <si>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</si>
  <si>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</si>
  <si>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</si>
  <si>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</si>
  <si>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</si>
  <si>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</si>
  <si>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</si>
  <si>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</si>
  <si>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</si>
  <si>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</si>
  <si>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</si>
  <si>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</si>
  <si>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</si>
  <si>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</si>
  <si>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</si>
  <si>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</si>
  <si>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</si>
  <si>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</si>
  <si>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</si>
  <si>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</si>
  <si>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</si>
  <si>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</si>
  <si>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</si>
  <si>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</si>
  <si>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</si>
  <si>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</si>
  <si>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</si>
  <si>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</si>
  <si>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</si>
  <si>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</si>
  <si>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</si>
  <si>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</si>
  <si>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</si>
  <si>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</si>
  <si>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</si>
  <si>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</si>
  <si>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</si>
  <si>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</si>
  <si>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</si>
  <si>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</si>
  <si>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</si>
  <si>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</si>
  <si>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</si>
  <si>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</si>
  <si>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</si>
  <si>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</si>
  <si>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</si>
  <si>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</si>
  <si>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</si>
  <si>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</si>
  <si>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</si>
  <si>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</si>
  <si>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</si>
  <si>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</si>
  <si>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</si>
  <si>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</si>
  <si>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</si>
  <si>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</si>
  <si>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</si>
  <si>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</si>
  <si>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</si>
  <si>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</si>
  <si>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</si>
  <si>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</si>
  <si>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</si>
  <si>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</si>
  <si>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</si>
  <si>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</si>
  <si>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</si>
  <si>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</si>
  <si>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</si>
  <si>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</si>
  <si>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</si>
  <si>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</si>
  <si>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</si>
  <si>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</si>
  <si>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</si>
  <si>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</si>
  <si>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</si>
  <si>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</si>
  <si>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</si>
  <si>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</si>
  <si>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</si>
  <si>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</si>
  <si>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</si>
  <si>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</si>
  <si>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</si>
  <si>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</si>
  <si>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</si>
  <si>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</si>
  <si>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</si>
  <si>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</si>
  <si>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</si>
  <si>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</si>
  <si>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</si>
  <si>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</si>
  <si>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</si>
  <si>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</si>
  <si>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</si>
  <si>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</si>
  <si>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</si>
  <si>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</si>
  <si>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</si>
  <si>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</si>
  <si>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</si>
  <si>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</si>
  <si>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</si>
  <si>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</si>
  <si>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</si>
  <si>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</si>
  <si>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</si>
  <si>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</si>
  <si>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</si>
  <si>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</si>
  <si>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</si>
  <si>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</si>
  <si>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</si>
  <si>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</si>
  <si>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</si>
  <si>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</si>
  <si>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</si>
  <si>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</si>
  <si>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</si>
  <si>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</si>
  <si>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</si>
  <si>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</si>
  <si>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</si>
  <si>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</si>
  <si>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</si>
  <si>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</si>
  <si>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</si>
  <si>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</si>
  <si>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</si>
  <si>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</si>
  <si>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</si>
  <si>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</si>
  <si>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</si>
  <si>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</si>
  <si>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</si>
  <si>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</si>
  <si>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</si>
  <si>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</si>
  <si>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</si>
  <si>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</si>
  <si>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</si>
  <si>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</si>
  <si>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</si>
  <si>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</si>
  <si>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</si>
  <si>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</si>
  <si>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</si>
  <si>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</si>
  <si>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</si>
  <si>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</si>
  <si>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</si>
  <si>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</si>
  <si>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</si>
  <si>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</si>
  <si>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</si>
  <si>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</si>
  <si>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</si>
  <si>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</si>
  <si>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</si>
  <si>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</si>
  <si>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</si>
  <si>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</si>
  <si>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</si>
  <si>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</si>
  <si>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</si>
  <si>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</si>
  <si>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</si>
  <si>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</si>
  <si>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</si>
  <si>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</si>
  <si>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</si>
  <si>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</si>
  <si>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</si>
  <si>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</si>
  <si>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</si>
  <si>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</si>
  <si>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</si>
  <si>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</si>
  <si>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</si>
  <si>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</si>
  <si>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</si>
  <si>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</si>
  <si>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</si>
  <si>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</si>
  <si>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</si>
  <si>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</si>
  <si>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</si>
  <si>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</si>
  <si>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</si>
  <si>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</si>
  <si>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</si>
  <si>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</si>
  <si>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</si>
  <si>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</si>
  <si>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</si>
  <si>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</si>
  <si>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</si>
  <si>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</si>
  <si>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</si>
  <si>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</si>
  <si>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</si>
  <si>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</si>
  <si>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</si>
  <si>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</si>
  <si>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</si>
  <si>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</si>
  <si>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</si>
  <si>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</si>
  <si>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</si>
  <si>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</si>
  <si>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</si>
  <si>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</si>
  <si>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</si>
  <si>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</si>
  <si>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</si>
  <si>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</si>
  <si>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</si>
  <si>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</si>
  <si>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</si>
  <si>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</si>
  <si>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</si>
  <si>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</si>
  <si>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</si>
  <si>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</si>
  <si>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</si>
  <si>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</si>
  <si>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</si>
  <si>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</si>
  <si>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</si>
  <si>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</si>
  <si>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</si>
  <si>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</si>
  <si>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</si>
  <si>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</si>
  <si>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</si>
  <si>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</si>
  <si>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</si>
  <si>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</si>
  <si>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</si>
  <si>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</si>
  <si>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</si>
  <si>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</si>
  <si>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</si>
  <si>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</si>
  <si>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</si>
  <si>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</si>
  <si>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</si>
  <si>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</si>
  <si>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</si>
  <si>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</si>
  <si>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</si>
  <si>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</si>
  <si>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</si>
  <si>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</si>
  <si>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</si>
  <si>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</si>
  <si>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</si>
  <si>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</si>
  <si>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</si>
  <si>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</si>
  <si>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</si>
  <si>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</si>
  <si>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</si>
  <si>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</si>
  <si>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</si>
  <si>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</si>
  <si>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</si>
  <si>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</si>
  <si>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</si>
  <si>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</si>
  <si>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</si>
  <si>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</si>
  <si>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</si>
  <si>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</si>
  <si>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</si>
  <si>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</si>
  <si>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</si>
  <si>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</si>
  <si>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</si>
  <si>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</si>
  <si>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</si>
  <si>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</si>
  <si>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</si>
  <si>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</si>
  <si>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</si>
  <si>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</si>
  <si>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</si>
  <si>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</si>
  <si>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</si>
  <si>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</si>
  <si>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</si>
  <si>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</si>
  <si>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</si>
  <si>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</si>
  <si>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</si>
  <si>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</si>
  <si>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</si>
  <si>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</si>
  <si>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</si>
  <si>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</si>
  <si>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</si>
  <si>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</si>
  <si>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</si>
  <si>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</si>
  <si>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</si>
  <si>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</si>
  <si>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</si>
  <si>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</si>
  <si>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</si>
  <si>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</si>
  <si>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</si>
  <si>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</si>
  <si>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</si>
  <si>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</si>
  <si>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</si>
  <si>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</si>
  <si>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</si>
  <si>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</si>
  <si>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</si>
  <si>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</si>
  <si>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</si>
  <si>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</si>
  <si>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</si>
  <si>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</si>
  <si>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</si>
  <si>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</si>
  <si>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</si>
  <si>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</si>
  <si>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</si>
  <si>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</si>
  <si>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</si>
  <si>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</si>
  <si>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</si>
  <si>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</si>
  <si>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</si>
  <si>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</si>
  <si>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</si>
  <si>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</si>
  <si>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</si>
  <si>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</si>
  <si>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</si>
  <si>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</si>
  <si>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</si>
  <si>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</si>
  <si>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</si>
  <si>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</si>
  <si>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</si>
  <si>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</si>
  <si>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</si>
  <si>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</si>
  <si>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</si>
  <si>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</si>
  <si>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</si>
  <si>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</si>
  <si>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</si>
  <si>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</si>
  <si>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</si>
  <si>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</si>
  <si>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</si>
  <si>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</si>
  <si>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</si>
  <si>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</si>
  <si>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</si>
  <si>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</si>
  <si>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</si>
  <si>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</si>
  <si>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</si>
  <si>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</si>
  <si>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</si>
  <si>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</si>
  <si>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</si>
  <si>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</si>
  <si>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</si>
  <si>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</si>
  <si>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</si>
  <si>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</si>
  <si>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</si>
  <si>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</si>
  <si>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</si>
  <si>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</si>
  <si>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</si>
  <si>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</si>
  <si>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</si>
  <si>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</si>
  <si>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</si>
  <si>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</si>
  <si>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</si>
  <si>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</si>
  <si>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</si>
  <si>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</si>
  <si>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</si>
  <si>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</si>
  <si>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</si>
  <si>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</si>
  <si>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</si>
  <si>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</si>
  <si>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</si>
  <si>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</si>
  <si>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</si>
  <si>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</si>
  <si>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</si>
  <si>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</si>
  <si>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</si>
  <si>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</si>
  <si>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</si>
  <si>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</si>
  <si>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</si>
  <si>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</si>
  <si>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</si>
  <si>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</si>
  <si>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</si>
  <si>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</si>
  <si>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</si>
  <si>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</si>
  <si>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</si>
  <si>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</si>
  <si>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</si>
  <si>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</si>
  <si>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</si>
  <si>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</si>
  <si>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</si>
  <si>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</si>
  <si>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</si>
  <si>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</si>
  <si>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</si>
  <si>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</si>
  <si>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</si>
  <si>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</si>
  <si>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</si>
  <si>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</si>
  <si>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</si>
  <si>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</si>
  <si>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</si>
  <si>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</si>
  <si>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</si>
  <si>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</si>
  <si>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</si>
  <si>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</si>
  <si>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</si>
  <si>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</si>
  <si>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</si>
  <si>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</si>
  <si>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</si>
  <si>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</si>
  <si>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</si>
  <si>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</si>
  <si>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</si>
  <si>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</si>
  <si>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</si>
  <si>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</si>
  <si>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</si>
  <si>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</si>
  <si>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</si>
  <si>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</si>
  <si>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</si>
  <si>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</si>
  <si>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</si>
  <si>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</si>
  <si>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</si>
  <si>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</si>
  <si>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</si>
  <si>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</si>
  <si>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</si>
  <si>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</si>
  <si>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</si>
  <si>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</si>
  <si>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</si>
  <si>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</si>
  <si>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</si>
  <si>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</si>
  <si>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</si>
  <si>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</si>
  <si>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</si>
  <si>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</si>
  <si>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</si>
  <si>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</si>
  <si>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</si>
  <si>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</si>
  <si>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</si>
  <si>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</si>
  <si>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</si>
  <si>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</si>
  <si>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</si>
  <si>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</si>
  <si>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</si>
  <si>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</si>
  <si>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</si>
  <si>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</si>
  <si>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</si>
  <si>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</si>
  <si>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</si>
  <si>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</si>
  <si>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</si>
  <si>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</si>
  <si>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</si>
  <si>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</si>
  <si>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</si>
  <si>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</si>
  <si>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</si>
  <si>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</si>
  <si>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</si>
  <si>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</si>
  <si>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</si>
  <si>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</si>
  <si>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</si>
  <si>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</si>
  <si>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</si>
  <si>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</si>
  <si>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</si>
  <si>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</si>
  <si>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</si>
  <si>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</si>
  <si>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</si>
  <si>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</si>
  <si>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</si>
  <si>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</si>
  <si>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</si>
  <si>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</si>
  <si>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</si>
  <si>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</si>
  <si>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</si>
  <si>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</si>
  <si>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</si>
  <si>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</si>
  <si>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</si>
  <si>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</si>
  <si>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</si>
  <si>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</si>
  <si>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</si>
  <si>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</si>
  <si>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</si>
  <si>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</si>
  <si>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</si>
  <si>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</si>
  <si>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</si>
  <si>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</si>
  <si>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</si>
  <si>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</si>
  <si>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</si>
  <si>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</si>
  <si>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</si>
  <si>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</si>
  <si>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</si>
  <si>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</si>
  <si>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</si>
  <si>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</si>
  <si>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</si>
  <si>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</si>
  <si>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</si>
  <si>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</si>
  <si>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</si>
  <si>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</si>
  <si>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</si>
  <si>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</si>
  <si>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</si>
  <si>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</si>
  <si>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</si>
  <si>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</si>
  <si>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</si>
  <si>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</si>
  <si>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</si>
  <si>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</si>
  <si>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</si>
  <si>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</si>
  <si>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</si>
  <si>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</si>
  <si>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</si>
  <si>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</si>
  <si>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</si>
  <si>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</si>
  <si>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</si>
  <si>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</si>
  <si>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</si>
  <si>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</si>
  <si>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</si>
  <si>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</si>
  <si>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</si>
  <si>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</si>
  <si>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</si>
  <si>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</si>
  <si>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</si>
  <si>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</si>
  <si>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</si>
  <si>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</si>
  <si>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</si>
  <si>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</si>
  <si>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</si>
  <si>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</si>
  <si>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</si>
  <si>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</si>
  <si>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</si>
  <si>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</si>
  <si>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</si>
  <si>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</si>
  <si>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</si>
  <si>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</si>
  <si>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</si>
  <si>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</si>
  <si>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</si>
  <si>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</si>
  <si>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</si>
  <si>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</si>
  <si>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</si>
  <si>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</si>
  <si>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</si>
  <si>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</si>
  <si>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</si>
  <si>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</si>
  <si>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</si>
  <si>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</si>
  <si>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</si>
  <si>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</si>
  <si>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</si>
  <si>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</si>
  <si>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</si>
  <si>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</si>
  <si>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</si>
  <si>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</si>
  <si>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</si>
  <si>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</si>
  <si>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</si>
  <si>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</si>
  <si>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</si>
  <si>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</si>
  <si>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</si>
  <si>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</si>
  <si>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</si>
  <si>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</si>
  <si>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</si>
  <si>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</si>
  <si>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</si>
  <si>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</si>
  <si>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</si>
  <si>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</si>
  <si>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</si>
  <si>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</si>
  <si>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</si>
  <si>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</si>
  <si>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</si>
  <si>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</si>
  <si>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</si>
  <si>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</si>
  <si>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</si>
  <si>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</si>
  <si>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</si>
  <si>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</si>
  <si>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</si>
  <si>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</si>
  <si>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</si>
  <si>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</si>
  <si>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</si>
  <si>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</si>
  <si>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</si>
  <si>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</si>
  <si>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</si>
  <si>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</si>
  <si>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</si>
  <si>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</si>
  <si>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</si>
  <si>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</si>
  <si>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</si>
  <si>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</si>
  <si>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</si>
  <si>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</si>
  <si>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</si>
  <si>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</si>
  <si>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</si>
  <si>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</si>
  <si>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</si>
  <si>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</si>
  <si>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</si>
  <si>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</si>
  <si>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</si>
  <si>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</si>
  <si>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</si>
  <si>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</si>
  <si>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</si>
  <si>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</si>
  <si>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</si>
  <si>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</si>
  <si>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</si>
  <si>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</si>
  <si>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</si>
  <si>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</si>
  <si>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</si>
  <si>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</si>
  <si>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</si>
  <si>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</si>
  <si>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</si>
  <si>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</si>
  <si>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</si>
  <si>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</si>
  <si>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</si>
  <si>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</si>
  <si>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</si>
  <si>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</si>
  <si>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</si>
  <si>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</si>
  <si>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</si>
  <si>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</si>
  <si>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</si>
  <si>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</si>
  <si>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</si>
  <si>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</si>
  <si>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</si>
  <si>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</si>
  <si>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</si>
  <si>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</si>
  <si>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</si>
  <si>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</si>
  <si>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</si>
  <si>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</si>
  <si>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</si>
  <si>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</si>
  <si>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</si>
  <si>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</si>
  <si>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</si>
  <si>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</si>
  <si>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</si>
  <si>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</si>
  <si>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</si>
  <si>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</si>
  <si>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</si>
  <si>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</si>
  <si>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</si>
  <si>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</si>
  <si>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</si>
  <si>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</si>
  <si>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</si>
  <si>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</si>
  <si>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</si>
  <si>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</si>
  <si>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</si>
  <si>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</si>
  <si>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</si>
  <si>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</si>
  <si>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</si>
  <si>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</si>
  <si>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</si>
  <si>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</si>
  <si>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</si>
  <si>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</si>
  <si>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</si>
  <si>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</si>
  <si>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</si>
  <si>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</si>
  <si>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</si>
  <si>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</si>
  <si>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</si>
  <si>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</si>
  <si>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</si>
  <si>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</si>
  <si>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</si>
  <si>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</si>
  <si>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</si>
  <si>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</si>
  <si>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</si>
  <si>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</si>
  <si>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</si>
  <si>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</si>
  <si>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</si>
  <si>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</si>
  <si>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</si>
  <si>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</si>
  <si>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</si>
  <si>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</si>
  <si>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</si>
  <si>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</si>
  <si>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</si>
  <si>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</si>
  <si>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</si>
  <si>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</si>
  <si>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</si>
  <si>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</si>
  <si>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</si>
  <si>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</si>
  <si>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</si>
  <si>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</si>
  <si>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</si>
  <si>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</si>
  <si>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</si>
  <si>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</si>
  <si>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</si>
  <si>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</si>
  <si>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</si>
  <si>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</si>
  <si>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</si>
  <si>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</si>
  <si>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</si>
  <si>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</si>
  <si>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</si>
  <si>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</si>
  <si>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</si>
  <si>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</si>
  <si>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</si>
  <si>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</si>
  <si>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</si>
  <si>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</si>
  <si>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</si>
  <si>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</si>
  <si>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</si>
  <si>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</si>
  <si>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</si>
  <si>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</si>
  <si>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</si>
  <si>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</si>
  <si>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</si>
  <si>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</si>
  <si>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</si>
  <si>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</si>
  <si>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</si>
  <si>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</si>
  <si>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</si>
  <si>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</si>
  <si>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</si>
  <si>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</si>
  <si>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</si>
  <si>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</si>
  <si>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</si>
  <si>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</si>
  <si>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</si>
  <si>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</si>
  <si>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</si>
  <si>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</si>
  <si>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</si>
  <si>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</si>
  <si>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</si>
  <si>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</si>
  <si>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</si>
  <si>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</si>
  <si>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</si>
  <si>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</si>
  <si>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</si>
  <si>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</si>
  <si>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</si>
  <si>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</si>
  <si>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</si>
  <si>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</si>
  <si>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</si>
  <si>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</si>
  <si>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</si>
  <si>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</si>
  <si>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</si>
  <si>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</si>
  <si>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</si>
  <si>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</si>
  <si>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</si>
  <si>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</si>
  <si>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</si>
  <si>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</si>
  <si>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</si>
  <si>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</si>
  <si>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</si>
  <si>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</si>
  <si>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</si>
  <si>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</si>
  <si>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</si>
  <si>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</si>
  <si>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</si>
  <si>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</si>
  <si>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</si>
  <si>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</si>
  <si>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</si>
  <si>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</si>
  <si>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</si>
  <si>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</si>
  <si>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</si>
  <si>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</si>
  <si>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</si>
  <si>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</si>
  <si>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</si>
  <si>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</si>
  <si>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</si>
  <si>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</si>
  <si>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</si>
  <si>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</si>
  <si>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</si>
  <si>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</si>
  <si>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</si>
  <si>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</si>
  <si>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</si>
  <si>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</si>
  <si>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</si>
  <si>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</si>
  <si>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</si>
  <si>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</si>
  <si>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</si>
  <si>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</si>
  <si>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</si>
  <si>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</si>
  <si>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</si>
  <si>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</si>
  <si>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</si>
  <si>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</si>
  <si>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</si>
  <si>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</si>
  <si>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</si>
  <si>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</si>
  <si>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</si>
  <si>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</si>
  <si>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</si>
  <si>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</si>
  <si>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</si>
  <si>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</si>
  <si>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</si>
  <si>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</si>
  <si>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</si>
  <si>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</si>
  <si>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</si>
  <si>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</si>
  <si>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</si>
  <si>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</si>
  <si>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</si>
  <si>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</si>
  <si>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</si>
  <si>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</si>
  <si>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</si>
  <si>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</si>
  <si>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</si>
  <si>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</si>
  <si>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</si>
  <si>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</si>
  <si>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</si>
  <si>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</si>
  <si>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</si>
  <si>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</si>
  <si>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</si>
  <si>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</si>
  <si>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</si>
  <si>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</si>
  <si>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</si>
  <si>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</si>
  <si>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</si>
  <si>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</si>
  <si>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</si>
  <si>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</si>
  <si>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</si>
  <si>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</si>
  <si>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</si>
  <si>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</si>
  <si>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</si>
  <si>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</si>
  <si>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</si>
  <si>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</si>
  <si>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</si>
  <si>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</si>
  <si>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</si>
  <si>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</si>
  <si>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</si>
  <si>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</si>
  <si>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</si>
  <si>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</si>
  <si>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</si>
  <si>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</si>
  <si>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</si>
  <si>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</si>
  <si>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</si>
  <si>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</si>
  <si>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</si>
  <si>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</si>
  <si>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</si>
  <si>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</si>
  <si>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</si>
  <si>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</si>
  <si>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</si>
  <si>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</si>
  <si>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</si>
  <si>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</si>
  <si>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</si>
  <si>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</si>
  <si>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</si>
  <si>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</si>
  <si>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</si>
  <si>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</si>
  <si>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</si>
  <si>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</si>
  <si>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</si>
  <si>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</si>
  <si>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</si>
  <si>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</si>
  <si>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</si>
  <si>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</si>
  <si>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</si>
  <si>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</si>
  <si>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</si>
  <si>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</si>
  <si>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</si>
  <si>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</si>
  <si>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</si>
  <si>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</si>
  <si>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</si>
  <si>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</si>
  <si>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</si>
  <si>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</si>
  <si>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</si>
  <si>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</si>
  <si>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</si>
  <si>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</si>
  <si>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</si>
  <si>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</si>
  <si>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</si>
  <si>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</si>
  <si>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</si>
  <si>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</si>
  <si>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</si>
  <si>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</si>
  <si>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</si>
  <si>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</si>
  <si>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</si>
  <si>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</si>
  <si>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</si>
  <si>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</si>
  <si>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</si>
  <si>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</si>
  <si>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</si>
  <si>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</si>
  <si>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</si>
  <si>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</si>
  <si>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</si>
  <si>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</si>
  <si>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</si>
  <si>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</si>
  <si>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</si>
  <si>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</si>
  <si>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</si>
  <si>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</si>
  <si>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</si>
  <si>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</si>
  <si>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</si>
  <si>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</si>
  <si>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</si>
  <si>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</si>
  <si>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</si>
  <si>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</si>
  <si>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</si>
  <si>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</si>
  <si>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</si>
  <si>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</si>
  <si>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</si>
  <si>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</si>
  <si>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</si>
  <si>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</si>
  <si>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</si>
  <si>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</si>
  <si>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</si>
  <si>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</si>
  <si>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</si>
  <si>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</si>
  <si>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</si>
  <si>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</si>
  <si>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</si>
  <si>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</si>
  <si>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</si>
  <si>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</si>
  <si>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</si>
  <si>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</si>
  <si>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</si>
  <si>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</si>
  <si>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</si>
  <si>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</si>
  <si>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</si>
  <si>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</si>
  <si>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</si>
  <si>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</si>
  <si>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</si>
  <si>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</si>
  <si>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</si>
  <si>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</si>
  <si>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</si>
  <si>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</si>
  <si>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</si>
  <si>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</si>
  <si>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</si>
  <si>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</si>
  <si>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</si>
  <si>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</si>
  <si>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</si>
  <si>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</si>
  <si>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</si>
  <si>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</si>
  <si>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</si>
  <si>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</si>
  <si>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</si>
  <si>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</si>
  <si>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</si>
  <si>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</si>
  <si>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</si>
  <si>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</si>
  <si>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</si>
  <si>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</si>
  <si>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</si>
  <si>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</si>
  <si>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</si>
  <si>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</si>
  <si>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</si>
  <si>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</si>
  <si>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</si>
  <si>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</si>
  <si>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</si>
  <si>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</si>
  <si>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</si>
  <si>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</si>
  <si>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</si>
  <si>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</si>
  <si>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</si>
  <si>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</si>
  <si>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</si>
  <si>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</si>
  <si>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</si>
  <si>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</si>
  <si>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</si>
  <si>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</si>
  <si>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</si>
  <si>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</si>
  <si>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</si>
  <si>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</si>
  <si>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</si>
  <si>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</si>
  <si>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</si>
  <si>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</si>
  <si>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</si>
  <si>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</si>
  <si>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</si>
  <si>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</si>
  <si>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</si>
  <si>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</si>
  <si>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</si>
  <si>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</si>
  <si>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</si>
  <si>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</si>
  <si>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</si>
  <si>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</si>
  <si>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</si>
  <si>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</si>
  <si>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</si>
  <si>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</si>
  <si>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</si>
  <si>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</si>
  <si>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</si>
  <si>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</si>
  <si>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</si>
  <si>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</si>
  <si>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</si>
  <si>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</si>
  <si>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</si>
  <si>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</si>
  <si>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</si>
  <si>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</si>
  <si>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</si>
  <si>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</si>
  <si>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</si>
  <si>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</si>
  <si>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</si>
  <si>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</si>
  <si>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</si>
  <si>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</si>
  <si>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</si>
  <si>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</si>
  <si>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</si>
  <si>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</si>
  <si>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</si>
  <si>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</si>
  <si>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</si>
  <si>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</si>
  <si>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</si>
  <si>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</si>
  <si>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</si>
  <si>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</si>
  <si>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</si>
  <si>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</si>
  <si>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</si>
  <si>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</si>
  <si>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</si>
  <si>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</si>
  <si>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</si>
  <si>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</si>
  <si>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</si>
  <si>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</si>
  <si>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</si>
  <si>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</si>
  <si>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</si>
  <si>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</si>
  <si>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</si>
  <si>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</si>
  <si>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</si>
  <si>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</si>
  <si>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</si>
  <si>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</si>
  <si>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</si>
  <si>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</si>
  <si>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</si>
  <si>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</si>
  <si>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</si>
  <si>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</si>
  <si>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</si>
  <si>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</si>
  <si>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</si>
  <si>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</si>
  <si>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</si>
  <si>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</si>
  <si>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</si>
  <si>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</si>
  <si>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</si>
  <si>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</si>
  <si>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</si>
  <si>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</si>
  <si>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</si>
  <si>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</si>
  <si>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</si>
  <si>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</si>
  <si>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</si>
  <si>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</si>
  <si>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</si>
  <si>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</si>
  <si>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</si>
  <si>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</si>
  <si>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</si>
  <si>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</si>
  <si>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</si>
  <si>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</si>
  <si>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</si>
  <si>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</si>
  <si>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</si>
  <si>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</si>
  <si>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</si>
  <si>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</si>
  <si>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</si>
  <si>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</si>
  <si>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</si>
  <si>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</si>
  <si>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</si>
  <si>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</si>
  <si>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</si>
  <si>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</si>
  <si>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</si>
  <si>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</si>
  <si>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</si>
  <si>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</si>
  <si>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</si>
  <si>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</si>
  <si>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</si>
  <si>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</si>
  <si>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</si>
  <si>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</si>
  <si>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</si>
  <si>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</si>
  <si>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</si>
  <si>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</si>
  <si>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</si>
  <si>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</si>
  <si>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</si>
  <si>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</si>
  <si>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</si>
  <si>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</si>
  <si>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</si>
  <si>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</si>
  <si>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</si>
  <si>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</si>
  <si>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</si>
  <si>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</si>
  <si>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</si>
  <si>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</si>
  <si>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</si>
  <si>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</si>
  <si>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</si>
  <si>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</si>
  <si>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</si>
  <si>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</si>
  <si>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</si>
  <si>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</si>
  <si>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</si>
  <si>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</si>
  <si>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</si>
  <si>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</si>
  <si>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</si>
  <si>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</si>
  <si>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</si>
  <si>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</si>
  <si>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</si>
  <si>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</si>
  <si>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</si>
  <si>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</si>
  <si>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</si>
  <si>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</si>
  <si>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</si>
  <si>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</si>
  <si>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</si>
  <si>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</si>
  <si>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</si>
  <si>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</si>
  <si>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</si>
  <si>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</si>
  <si>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</si>
  <si>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</si>
  <si>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</si>
  <si>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</si>
  <si>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</si>
  <si>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</si>
  <si>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</si>
  <si>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</si>
  <si>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</si>
  <si>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</si>
  <si>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</si>
  <si>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</si>
  <si>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</si>
  <si>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</si>
  <si>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</si>
  <si>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</si>
  <si>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</si>
  <si>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</si>
  <si>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</si>
  <si>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</si>
  <si>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</si>
  <si>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</si>
  <si>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</si>
  <si>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</si>
  <si>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</si>
  <si>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</si>
  <si>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</si>
  <si>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</si>
  <si>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</si>
  <si>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</si>
  <si>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</si>
  <si>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</si>
  <si>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</si>
  <si>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</si>
  <si>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</si>
  <si>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</si>
  <si>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</si>
  <si>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</si>
  <si>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</si>
  <si>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</si>
  <si>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</si>
  <si>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</si>
  <si>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</si>
  <si>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</si>
  <si>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</si>
  <si>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</si>
  <si>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</si>
  <si>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</si>
  <si>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</si>
  <si>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</si>
  <si>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</si>
  <si>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</si>
  <si>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</si>
  <si>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</si>
  <si>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</si>
  <si>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</si>
  <si>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</si>
  <si>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</si>
  <si>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</si>
  <si>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</si>
  <si>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</si>
  <si>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</si>
  <si>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</si>
  <si>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</si>
  <si>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</si>
  <si>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</si>
  <si>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</si>
  <si>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</si>
  <si>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</si>
  <si>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</si>
  <si>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</si>
  <si>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</si>
  <si>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</si>
  <si>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</si>
  <si>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</si>
  <si>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</si>
  <si>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</si>
  <si>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</si>
  <si>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</si>
  <si>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</si>
  <si>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</si>
  <si>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</si>
  <si>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</si>
  <si>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</si>
  <si>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</si>
  <si>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</si>
  <si>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</si>
  <si>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</si>
  <si>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</si>
  <si>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</si>
  <si>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</si>
  <si>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</si>
  <si>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</si>
  <si>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</si>
  <si>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</si>
  <si>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</si>
  <si>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</si>
  <si>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</si>
  <si>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</si>
  <si>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</si>
  <si>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</si>
  <si>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</si>
  <si>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</si>
  <si>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</si>
  <si>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</si>
  <si>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</si>
  <si>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</si>
  <si>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</si>
  <si>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</si>
  <si>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</si>
  <si>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</si>
  <si>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</si>
  <si>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</si>
  <si>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</si>
  <si>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</si>
  <si>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</si>
  <si>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</si>
  <si>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</si>
  <si>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</si>
  <si>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</si>
  <si>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</si>
  <si>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</si>
  <si>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</si>
  <si>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</si>
  <si>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</si>
  <si>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</si>
  <si>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</si>
  <si>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</si>
  <si>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</si>
  <si>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</si>
  <si>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</si>
  <si>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</si>
  <si>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</si>
  <si>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</si>
  <si>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</si>
  <si>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</si>
  <si>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</si>
  <si>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</si>
  <si>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</si>
  <si>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</si>
  <si>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</si>
  <si>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</si>
  <si>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</si>
  <si>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</si>
  <si>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</si>
  <si>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</si>
  <si>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</si>
  <si>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</si>
  <si>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</si>
  <si>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</si>
  <si>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</si>
  <si>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</si>
  <si>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</si>
  <si>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</si>
  <si>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</si>
  <si>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</si>
  <si>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</si>
  <si>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</si>
  <si>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</si>
  <si>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</si>
  <si>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</si>
  <si>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</si>
  <si>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</si>
  <si>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</si>
  <si>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</si>
  <si>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</si>
  <si>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</si>
  <si>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</si>
  <si>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</si>
  <si>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</si>
  <si>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</si>
  <si>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</si>
  <si>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</si>
  <si>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</si>
  <si>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</si>
  <si>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</si>
  <si>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</si>
  <si>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</si>
  <si>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</si>
  <si>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</si>
  <si>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</si>
  <si>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</si>
  <si>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</si>
  <si>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</si>
  <si>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</si>
  <si>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</si>
  <si>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</si>
  <si>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</si>
  <si>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</si>
  <si>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</si>
  <si>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</si>
  <si>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</si>
  <si>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</si>
  <si>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</si>
  <si>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</si>
  <si>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</si>
  <si>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</si>
  <si>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</si>
  <si>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</si>
  <si>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</si>
  <si>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</si>
  <si>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</si>
  <si>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</si>
  <si>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</si>
  <si>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</si>
  <si>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</si>
  <si>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</si>
  <si>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</si>
  <si>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</si>
  <si>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</si>
  <si>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</si>
  <si>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</si>
  <si>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</si>
  <si>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</si>
  <si>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</si>
  <si>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</si>
  <si>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</si>
  <si>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</si>
  <si>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</si>
  <si>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</si>
  <si>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</si>
  <si>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</si>
  <si>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</si>
  <si>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</si>
  <si>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</si>
  <si>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</si>
  <si>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</si>
  <si>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</si>
  <si>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</si>
  <si>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</si>
  <si>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</si>
  <si>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</si>
  <si>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</si>
  <si>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</si>
  <si>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</si>
  <si>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</si>
  <si>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</si>
  <si>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</si>
  <si>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</si>
  <si>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</si>
  <si>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</si>
  <si>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</si>
  <si>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</si>
  <si>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</si>
  <si>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</si>
  <si>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</si>
  <si>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</si>
  <si>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</si>
  <si>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</si>
  <si>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</si>
  <si>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</si>
  <si>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</si>
  <si>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</si>
  <si>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</si>
  <si>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</si>
  <si>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</si>
  <si>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</si>
  <si>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</si>
  <si>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</si>
  <si>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</si>
  <si>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</si>
  <si>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</si>
  <si>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</si>
  <si>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</si>
  <si>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</si>
  <si>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</si>
  <si>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</si>
  <si>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</si>
  <si>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</si>
  <si>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</si>
  <si>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</si>
  <si>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</si>
  <si>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</si>
  <si>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</si>
  <si>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</si>
  <si>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</si>
  <si>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</si>
  <si>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</si>
  <si>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</si>
  <si>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</si>
  <si>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</si>
  <si>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</si>
  <si>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</si>
  <si>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</si>
  <si>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</si>
  <si>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</si>
  <si>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</si>
  <si>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</si>
  <si>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</si>
  <si>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</si>
  <si>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</si>
  <si>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</si>
  <si>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</si>
  <si>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</si>
  <si>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</si>
  <si>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</si>
  <si>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</si>
  <si>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</si>
  <si>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</si>
  <si>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</si>
  <si>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</si>
  <si>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</si>
  <si>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</si>
  <si>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</si>
  <si>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</si>
  <si>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</si>
  <si>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</si>
  <si>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</si>
  <si>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</si>
  <si>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</si>
  <si>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</si>
  <si>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</si>
  <si>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</si>
  <si>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</si>
  <si>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</si>
  <si>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</si>
  <si>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</si>
  <si>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</si>
  <si>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</si>
  <si>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</si>
  <si>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</si>
  <si>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</si>
  <si>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</si>
  <si>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</si>
  <si>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</si>
  <si>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</si>
  <si>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</si>
  <si>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</si>
  <si>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</si>
  <si>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</si>
  <si>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</si>
  <si>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</si>
  <si>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</si>
  <si>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</si>
  <si>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</si>
  <si>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</si>
  <si>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</si>
  <si>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</si>
  <si>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</si>
  <si>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</si>
  <si>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</si>
  <si>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</si>
  <si>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</si>
  <si>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</si>
  <si>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</si>
  <si>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</si>
  <si>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</si>
  <si>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</si>
  <si>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</si>
  <si>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</si>
  <si>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</si>
  <si>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</si>
  <si>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</si>
  <si>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</si>
  <si>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</si>
  <si>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</si>
  <si>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</si>
  <si>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</si>
  <si>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</si>
  <si>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</si>
  <si>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</si>
  <si>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</si>
  <si>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</si>
  <si>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</si>
  <si>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</si>
  <si>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</si>
  <si>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</si>
  <si>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</si>
  <si>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</si>
  <si>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</si>
  <si>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</si>
  <si>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</si>
  <si>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</si>
  <si>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</si>
  <si>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</si>
  <si>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</si>
  <si>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</si>
  <si>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</si>
  <si>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</si>
  <si>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</si>
  <si>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</si>
  <si>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</si>
  <si>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</si>
  <si>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</si>
  <si>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</si>
  <si>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</si>
  <si>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</si>
  <si>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</si>
  <si>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</si>
  <si>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</si>
  <si>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</si>
  <si>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</si>
  <si>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</si>
  <si>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</si>
  <si>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</si>
  <si>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</si>
  <si>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</si>
  <si>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</si>
  <si>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</si>
  <si>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</si>
  <si>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</si>
  <si>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</si>
  <si>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</si>
  <si>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</si>
  <si>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</si>
  <si>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</si>
  <si>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</si>
  <si>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</si>
  <si>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</si>
  <si>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</si>
  <si>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</si>
  <si>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</si>
  <si>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</si>
  <si>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</si>
  <si>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</si>
  <si>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</si>
  <si>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</si>
  <si>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</si>
  <si>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</si>
  <si>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</si>
  <si>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</si>
  <si>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</si>
  <si>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</si>
  <si>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</si>
  <si>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</si>
  <si>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</si>
  <si>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</si>
  <si>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</si>
  <si>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</si>
  <si>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</si>
  <si>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</si>
  <si>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</si>
  <si>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</si>
  <si>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</si>
  <si>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</si>
  <si>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</si>
  <si>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</si>
  <si>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</si>
  <si>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</si>
  <si>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</si>
  <si>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</si>
  <si>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</si>
  <si>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</si>
  <si>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</si>
  <si>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</si>
  <si>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</si>
  <si>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</si>
  <si>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</si>
  <si>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</si>
  <si>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</si>
  <si>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</si>
  <si>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</si>
  <si>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</si>
  <si>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</si>
  <si>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</si>
  <si>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</si>
  <si>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</si>
  <si>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</si>
  <si>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</si>
  <si>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</si>
  <si>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</si>
  <si>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</si>
  <si>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</si>
  <si>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</si>
  <si>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</si>
  <si>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</si>
  <si>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</si>
  <si>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</si>
  <si>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</si>
  <si>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</si>
  <si>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</si>
  <si>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</si>
  <si>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</si>
  <si>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</si>
  <si>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</si>
  <si>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</si>
  <si>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</si>
  <si>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</si>
  <si>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</si>
  <si>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</si>
  <si>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</si>
  <si>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</si>
  <si>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</si>
  <si>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</si>
  <si>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</si>
  <si>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</si>
  <si>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</si>
  <si>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</si>
  <si>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</si>
  <si>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</si>
  <si>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</si>
  <si>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</si>
  <si>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</si>
  <si>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</si>
  <si>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</si>
  <si>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</si>
  <si>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</si>
  <si>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</si>
  <si>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</si>
  <si>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</si>
  <si>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</si>
  <si>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</si>
  <si>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</si>
  <si>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</si>
  <si>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</si>
  <si>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</si>
  <si>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</si>
  <si>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</si>
  <si>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</si>
  <si>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</si>
  <si>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</si>
  <si>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</si>
  <si>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</si>
  <si>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</si>
  <si>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</si>
  <si>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</si>
  <si>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</si>
  <si>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</si>
  <si>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</si>
  <si>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</si>
  <si>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</si>
  <si>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</si>
  <si>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</si>
  <si>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</si>
  <si>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</si>
  <si>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</si>
  <si>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</si>
  <si>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</si>
  <si>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</si>
  <si>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</si>
  <si>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</si>
  <si>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</si>
  <si>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</si>
  <si>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</si>
  <si>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</si>
  <si>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</si>
  <si>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</si>
  <si>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</si>
  <si>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</si>
  <si>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</si>
  <si>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</si>
  <si>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</si>
  <si>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</si>
  <si>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</si>
  <si>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</si>
  <si>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</si>
  <si>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</si>
  <si>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</si>
  <si>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</si>
  <si>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</si>
  <si>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</si>
  <si>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</si>
  <si>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</si>
  <si>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</si>
  <si>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</si>
  <si>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</si>
  <si>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</si>
  <si>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</si>
  <si>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</si>
  <si>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</si>
  <si>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</si>
  <si>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</si>
  <si>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</si>
  <si>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</si>
  <si>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</si>
  <si>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</si>
  <si>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</si>
  <si>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</si>
  <si>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</si>
  <si>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</si>
  <si>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</si>
  <si>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</si>
  <si>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</si>
  <si>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</si>
  <si>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</si>
  <si>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</si>
  <si>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</si>
  <si>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</si>
  <si>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</si>
  <si>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</si>
  <si>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</si>
  <si>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</si>
  <si>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</si>
  <si>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</si>
  <si>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</si>
  <si>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</si>
  <si>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</si>
  <si>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</si>
  <si>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</si>
  <si>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</si>
  <si>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</si>
  <si>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</si>
  <si>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</si>
  <si>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</si>
  <si>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</si>
  <si>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</si>
  <si>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</si>
  <si>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</si>
  <si>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</si>
  <si>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</si>
  <si>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</si>
  <si>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</si>
  <si>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</si>
  <si>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</si>
  <si>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</si>
  <si>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</si>
  <si>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</si>
  <si>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</si>
  <si>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</si>
  <si>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</si>
  <si>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</si>
  <si>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</si>
  <si>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</si>
  <si>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</si>
  <si>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</si>
  <si>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</si>
  <si>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</si>
  <si>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</si>
  <si>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</si>
  <si>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</si>
  <si>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</si>
  <si>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</si>
  <si>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</si>
  <si>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</si>
  <si>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</si>
  <si>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</si>
  <si>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</si>
  <si>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</si>
  <si>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</si>
  <si>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</si>
  <si>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</si>
  <si>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</si>
  <si>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</si>
  <si>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</si>
  <si>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</si>
  <si>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</si>
  <si>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</si>
  <si>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</si>
  <si>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</si>
  <si>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</si>
  <si>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</si>
  <si>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</si>
  <si>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</si>
  <si>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</si>
  <si>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</si>
  <si>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</si>
  <si>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</si>
  <si>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</si>
  <si>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</si>
  <si>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</si>
  <si>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</si>
  <si>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</si>
  <si>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</si>
  <si>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</si>
  <si>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</si>
  <si>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</si>
  <si>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</si>
  <si>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</si>
  <si>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</si>
  <si>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</si>
  <si>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</si>
  <si>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</si>
  <si>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</si>
  <si>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</si>
  <si>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</si>
  <si>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</si>
  <si>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</si>
  <si>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</si>
  <si>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</si>
  <si>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</si>
  <si>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</si>
  <si>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</si>
  <si>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</si>
  <si>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</si>
  <si>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</si>
  <si>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</si>
  <si>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</si>
  <si>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</si>
  <si>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</si>
  <si>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</si>
  <si>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</si>
  <si>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</si>
  <si>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</si>
  <si>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</si>
  <si>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</si>
  <si>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</si>
  <si>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</si>
  <si>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</si>
  <si>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</si>
  <si>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</si>
  <si>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</si>
  <si>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</si>
  <si>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</si>
  <si>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</si>
  <si>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</si>
  <si>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</si>
  <si>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</si>
  <si>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</si>
  <si>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</si>
  <si>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</si>
  <si>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</si>
  <si>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</si>
  <si>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</si>
  <si>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</si>
  <si>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</si>
  <si>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</si>
  <si>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</si>
  <si>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</si>
  <si>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</si>
  <si>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</si>
  <si>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</si>
  <si>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</si>
  <si>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</si>
  <si>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</si>
  <si>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</si>
  <si>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</si>
  <si>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</si>
  <si>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</si>
  <si>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</si>
  <si>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</si>
  <si>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</si>
  <si>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</si>
  <si>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</si>
  <si>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</si>
  <si>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</si>
  <si>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</si>
  <si>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</si>
  <si>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</si>
  <si>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</si>
  <si>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</si>
  <si>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</si>
  <si>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</si>
  <si>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</si>
  <si>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</si>
  <si>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</si>
  <si>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</si>
  <si>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</si>
  <si>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</si>
  <si>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</si>
  <si>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</si>
  <si>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</si>
  <si>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</si>
  <si>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</si>
  <si>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</si>
  <si>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</si>
  <si>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</si>
  <si>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</si>
  <si>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</si>
  <si>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</si>
  <si>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</si>
  <si>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</si>
  <si>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</si>
  <si>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</si>
  <si>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</si>
  <si>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</si>
  <si>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</si>
  <si>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</si>
  <si>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</si>
  <si>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</si>
  <si>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</si>
  <si>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</si>
  <si>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</si>
  <si>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</si>
  <si>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</si>
  <si>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</si>
  <si>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</si>
  <si>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</si>
  <si>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</si>
  <si>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</si>
  <si>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</si>
  <si>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</si>
  <si>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</si>
  <si>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</si>
  <si>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</si>
  <si>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</si>
  <si>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</si>
  <si>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</si>
  <si>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</si>
  <si>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</si>
  <si>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</si>
  <si>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</si>
  <si>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</si>
  <si>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</si>
  <si>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</si>
  <si>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</si>
  <si>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</si>
  <si>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</si>
  <si>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</si>
  <si>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</si>
  <si>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</si>
  <si>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</si>
  <si>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</si>
  <si>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</si>
  <si>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</si>
  <si>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</si>
  <si>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</si>
  <si>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</si>
  <si>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</si>
  <si>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</si>
  <si>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</si>
  <si>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</si>
  <si>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</si>
  <si>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</si>
  <si>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</si>
  <si>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</si>
  <si>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</si>
  <si>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</si>
  <si>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</si>
  <si>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</si>
  <si>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</si>
  <si>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</si>
  <si>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</si>
  <si>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</si>
  <si>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</si>
  <si>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</si>
  <si>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</si>
  <si>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</si>
  <si>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</si>
  <si>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</si>
  <si>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</si>
  <si>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</si>
  <si>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</si>
  <si>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</si>
  <si>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</si>
  <si>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</si>
  <si>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</si>
  <si>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</si>
  <si>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</si>
  <si>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</si>
  <si>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</si>
  <si>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</si>
  <si>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</si>
  <si>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</si>
  <si>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</si>
  <si>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</si>
  <si>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</si>
  <si>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</si>
  <si>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</si>
  <si>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</si>
  <si>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</si>
  <si>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</si>
  <si>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</si>
  <si>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</si>
  <si>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</si>
  <si>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</si>
  <si>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</si>
  <si>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</si>
  <si>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</si>
  <si>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</si>
  <si>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</si>
  <si>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</si>
  <si>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</si>
  <si>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</si>
  <si>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</si>
  <si>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</si>
  <si>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</si>
  <si>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</si>
  <si>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</si>
  <si>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</si>
  <si>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</si>
  <si>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</si>
  <si>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</si>
  <si>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</si>
  <si>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</si>
  <si>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</si>
  <si>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</si>
  <si>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</si>
  <si>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</si>
  <si>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</si>
  <si>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</si>
  <si>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</si>
  <si>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</si>
  <si>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</si>
  <si>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</si>
  <si>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</si>
  <si>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</si>
  <si>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</si>
  <si>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</si>
  <si>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</si>
  <si>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</si>
  <si>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</si>
  <si>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</si>
  <si>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</si>
  <si>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</si>
  <si>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</si>
  <si>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</si>
  <si>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</si>
  <si>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</si>
  <si>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</si>
  <si>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</si>
  <si>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</si>
  <si>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</si>
  <si>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</si>
  <si>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</si>
  <si>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</si>
  <si>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</si>
  <si>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</si>
  <si>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</si>
  <si>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</si>
  <si>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</si>
  <si>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</si>
  <si>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</si>
  <si>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</si>
  <si>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</si>
  <si>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</si>
  <si>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</si>
  <si>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</si>
  <si>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</si>
  <si>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</si>
  <si>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</si>
  <si>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</si>
  <si>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</si>
  <si>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</si>
  <si>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</si>
  <si>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</si>
  <si>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</si>
  <si>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</si>
  <si>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</si>
  <si>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</si>
  <si>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</si>
  <si>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</si>
  <si>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</si>
  <si>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</si>
  <si>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</si>
  <si>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</si>
  <si>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</si>
  <si>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</si>
  <si>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</si>
  <si>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</si>
  <si>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</si>
  <si>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</si>
  <si>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</si>
  <si>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</si>
  <si>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</si>
  <si>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</si>
  <si>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</si>
  <si>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</si>
  <si>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</si>
  <si>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</si>
  <si>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</si>
  <si>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</si>
  <si>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</si>
  <si>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</si>
  <si>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</si>
  <si>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</si>
  <si>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</si>
  <si>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</si>
  <si>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</si>
  <si>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</si>
  <si>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</si>
  <si>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</si>
  <si>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</si>
  <si>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</si>
  <si>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</si>
  <si>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</si>
  <si>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</si>
  <si>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</si>
  <si>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</si>
  <si>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</si>
  <si>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</si>
  <si>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</si>
  <si>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</si>
  <si>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</si>
  <si>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</si>
  <si>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</si>
  <si>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</si>
  <si>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</si>
  <si>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</si>
  <si>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</si>
  <si>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</si>
  <si>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</si>
  <si>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</si>
  <si>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</si>
  <si>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</si>
  <si>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</si>
  <si>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</si>
  <si>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</si>
  <si>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</si>
  <si>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</si>
  <si>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</si>
  <si>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</si>
  <si>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</si>
  <si>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</si>
  <si>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</si>
  <si>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</si>
  <si>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</si>
  <si>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</si>
  <si>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</si>
  <si>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</si>
  <si>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</si>
  <si>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</si>
  <si>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</si>
  <si>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</si>
  <si>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</si>
  <si>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</si>
  <si>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</si>
  <si>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</si>
  <si>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</si>
  <si>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</si>
  <si>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</si>
  <si>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</si>
  <si>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</si>
  <si>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</si>
  <si>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</si>
  <si>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</si>
  <si>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</si>
  <si>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</si>
  <si>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</si>
  <si>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</si>
  <si>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</si>
  <si>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</si>
  <si>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</si>
  <si>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</si>
  <si>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</si>
  <si>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</si>
  <si>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</si>
  <si>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</si>
  <si>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</si>
  <si>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</si>
  <si>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</si>
  <si>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</si>
  <si>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</si>
  <si>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</si>
  <si>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</si>
  <si>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</si>
  <si>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</si>
  <si>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</si>
  <si>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</si>
  <si>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</si>
  <si>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</si>
  <si>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</si>
  <si>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</si>
  <si>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</si>
  <si>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</si>
  <si>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</si>
  <si>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</si>
  <si>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</si>
  <si>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</si>
  <si>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</si>
  <si>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</si>
  <si>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</si>
  <si>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</si>
  <si>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</si>
  <si>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</si>
  <si>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</si>
  <si>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</si>
  <si>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</si>
  <si>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</si>
  <si>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</si>
  <si>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</si>
  <si>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</si>
  <si>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</si>
  <si>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</si>
  <si>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</si>
  <si>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</si>
  <si>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</si>
  <si>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</si>
  <si>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</si>
  <si>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</si>
  <si>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</si>
  <si>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</si>
  <si>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</si>
  <si>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</si>
  <si>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</si>
  <si>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</si>
  <si>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</si>
  <si>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</si>
  <si>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</si>
  <si>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</si>
  <si>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</si>
  <si>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</si>
  <si>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</si>
  <si>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</si>
  <si>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</si>
  <si>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</si>
  <si>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</si>
  <si>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</si>
  <si>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</si>
  <si>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</si>
  <si>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</si>
  <si>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</si>
  <si>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</si>
  <si>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</si>
  <si>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</si>
  <si>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</si>
  <si>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</si>
  <si>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</si>
  <si>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</si>
  <si>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</si>
  <si>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</si>
  <si>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</si>
  <si>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</si>
  <si>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</si>
  <si>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</si>
  <si>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</si>
  <si>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</si>
  <si>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</si>
  <si>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</si>
  <si>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</si>
  <si>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</si>
  <si>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</si>
  <si>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</si>
  <si>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</si>
  <si>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</si>
  <si>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</si>
  <si>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</si>
  <si>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</si>
  <si>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</si>
  <si>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</si>
  <si>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</si>
  <si>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</si>
  <si>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</si>
  <si>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</si>
  <si>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</si>
  <si>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</si>
  <si>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</si>
  <si>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</si>
  <si>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</si>
  <si>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</si>
  <si>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</si>
  <si>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</si>
  <si>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</si>
  <si>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</si>
  <si>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</si>
  <si>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</si>
  <si>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</si>
  <si>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</si>
  <si>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</si>
  <si>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</si>
  <si>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</si>
  <si>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</si>
  <si>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</si>
  <si>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</si>
  <si>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</si>
  <si>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</si>
  <si>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</si>
  <si>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</si>
  <si>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</si>
  <si>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</si>
  <si>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</si>
  <si>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</si>
  <si>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</si>
  <si>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</si>
  <si>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</si>
  <si>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</si>
  <si>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</si>
  <si>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</si>
  <si>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</si>
  <si>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</si>
  <si>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</si>
  <si>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</si>
  <si>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</si>
  <si>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</si>
  <si>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</si>
  <si>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</si>
  <si>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</si>
  <si>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</si>
  <si>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</si>
  <si>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</si>
  <si>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</si>
  <si>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</si>
  <si>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</si>
  <si>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</si>
  <si>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</si>
  <si>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</si>
  <si>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</si>
  <si>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</si>
  <si>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</si>
  <si>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</si>
  <si>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</si>
  <si>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</si>
  <si>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</si>
  <si>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</si>
  <si>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</si>
  <si>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</si>
  <si>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</si>
  <si>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</si>
  <si>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</si>
  <si>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</si>
  <si>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</si>
  <si>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</si>
  <si>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</si>
  <si>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</si>
  <si>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</si>
  <si>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</si>
  <si>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</si>
  <si>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</si>
  <si>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</si>
  <si>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</si>
  <si>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</si>
  <si>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</si>
  <si>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</si>
  <si>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</si>
  <si>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</si>
  <si>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</si>
  <si>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</si>
  <si>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</si>
  <si>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</si>
  <si>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</si>
  <si>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</si>
  <si>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</si>
  <si>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</si>
  <si>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</si>
  <si>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</si>
  <si>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</si>
  <si>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</si>
  <si>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</si>
  <si>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</si>
  <si>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</si>
  <si>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</si>
  <si>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</si>
  <si>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</si>
  <si>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</si>
  <si>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</si>
  <si>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</si>
  <si>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</si>
  <si>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</si>
  <si>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</si>
  <si>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</si>
  <si>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</si>
  <si>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</si>
  <si>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</si>
  <si>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</si>
  <si>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</si>
  <si>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</si>
  <si>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</si>
  <si>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</si>
  <si>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</si>
  <si>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</si>
  <si>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</si>
  <si>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</si>
  <si>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</si>
  <si>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</si>
  <si>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</si>
  <si>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</si>
  <si>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</si>
  <si>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</si>
  <si>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</si>
  <si>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</si>
  <si>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</si>
  <si>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</si>
  <si>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</si>
  <si>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</si>
  <si>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</si>
  <si>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</si>
  <si>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</si>
  <si>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</si>
  <si>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</si>
  <si>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</si>
  <si>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</si>
  <si>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</si>
  <si>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</si>
  <si>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</si>
  <si>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</si>
  <si>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</si>
  <si>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</si>
  <si>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</si>
  <si>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</si>
  <si>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</si>
  <si>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</si>
  <si>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</si>
  <si>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</si>
  <si>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</si>
  <si>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</si>
  <si>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</si>
  <si>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</si>
  <si>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</si>
  <si>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</si>
  <si>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</si>
  <si>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</si>
  <si>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</si>
  <si>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</si>
  <si>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</si>
  <si>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</si>
  <si>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</si>
  <si>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</si>
  <si>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</si>
  <si>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</si>
  <si>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</si>
  <si>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</si>
  <si>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</si>
  <si>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</si>
  <si>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</si>
  <si>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</si>
  <si>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</si>
  <si>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</si>
  <si>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</si>
  <si>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</si>
  <si>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</si>
  <si>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</si>
  <si>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</si>
  <si>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</si>
  <si>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</si>
  <si>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</si>
  <si>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</si>
  <si>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</si>
  <si>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</si>
  <si>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</si>
  <si>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</si>
  <si>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</si>
  <si>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</si>
  <si>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</si>
  <si>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</si>
  <si>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</si>
  <si>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</si>
  <si>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</si>
  <si>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</si>
  <si>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</si>
  <si>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</si>
  <si>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</si>
  <si>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</si>
  <si>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</si>
  <si>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</si>
  <si>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</si>
  <si>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</si>
  <si>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</si>
  <si>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</si>
  <si>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</si>
  <si>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</si>
  <si>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</si>
  <si>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</si>
  <si>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</si>
  <si>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</si>
  <si>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</si>
  <si>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</si>
  <si>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</si>
  <si>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</si>
  <si>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</si>
  <si>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</si>
  <si>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</si>
  <si>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</si>
  <si>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</si>
  <si>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</si>
  <si>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</si>
  <si>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</si>
  <si>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</si>
  <si>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</si>
  <si>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</si>
  <si>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</si>
  <si>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</si>
  <si>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</si>
  <si>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</si>
  <si>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</si>
  <si>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</si>
  <si>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</si>
  <si>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</si>
  <si>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</si>
  <si>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</si>
  <si>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</si>
  <si>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</si>
  <si>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</si>
  <si>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</si>
  <si>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</si>
  <si>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</si>
  <si>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</si>
  <si>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</si>
  <si>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</si>
  <si>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</si>
  <si>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</si>
  <si>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</si>
  <si>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</si>
  <si>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</si>
  <si>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</si>
  <si>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</si>
  <si>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</si>
  <si>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</si>
  <si>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</si>
  <si>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</si>
  <si>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</si>
  <si>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</si>
  <si>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</si>
  <si>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</si>
  <si>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</si>
  <si>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</si>
  <si>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</si>
  <si>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</si>
  <si>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</si>
  <si>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</si>
  <si>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</si>
  <si>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</si>
  <si>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</si>
  <si>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</si>
  <si>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</si>
  <si>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</si>
  <si>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</si>
  <si>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</si>
  <si>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</si>
  <si>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</si>
  <si>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</si>
  <si>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</si>
  <si>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</si>
  <si>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</si>
  <si>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</si>
  <si>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</si>
  <si>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</si>
  <si>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</si>
  <si>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</si>
  <si>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</si>
  <si>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</si>
  <si>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</si>
  <si>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</si>
  <si>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</si>
  <si>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</si>
  <si>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</si>
  <si>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</si>
  <si>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</si>
  <si>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</si>
  <si>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</si>
  <si>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</si>
  <si>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</si>
  <si>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</si>
  <si>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</si>
  <si>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</si>
  <si>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</si>
  <si>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</si>
  <si>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</si>
  <si>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</si>
  <si>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</si>
  <si>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</si>
  <si>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</si>
  <si>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</si>
  <si>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</si>
  <si>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</si>
  <si>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</si>
  <si>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</si>
  <si>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</si>
  <si>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</si>
  <si>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</si>
  <si>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</si>
  <si>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</si>
  <si>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</si>
  <si>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</si>
  <si>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</si>
  <si>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</si>
  <si>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</si>
  <si>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</si>
  <si>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</si>
  <si>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</si>
  <si>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</si>
  <si>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</si>
  <si>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</si>
  <si>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</si>
  <si>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</si>
  <si>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</si>
  <si>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</si>
  <si>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</si>
  <si>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</si>
  <si>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</si>
  <si>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</si>
  <si>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</si>
  <si>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</si>
  <si>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</si>
  <si>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</si>
  <si>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</si>
  <si>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</si>
  <si>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</si>
  <si>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</si>
  <si>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</si>
  <si>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</si>
  <si>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</si>
  <si>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</si>
  <si>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</si>
  <si>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</si>
  <si>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</si>
  <si>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</si>
  <si>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</si>
  <si>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</si>
  <si>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</si>
  <si>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</si>
  <si>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</si>
  <si>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</si>
  <si>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</si>
  <si>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</si>
  <si>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</si>
  <si>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</si>
  <si>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</si>
  <si>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</si>
  <si>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</si>
  <si>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</si>
  <si>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</si>
  <si>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</si>
  <si>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</si>
  <si>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</si>
  <si>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</si>
  <si>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</si>
  <si>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</si>
  <si>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</si>
  <si>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</si>
  <si>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</si>
  <si>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</si>
  <si>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</si>
  <si>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</si>
  <si>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</si>
  <si>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</si>
  <si>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</si>
  <si>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</si>
  <si>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</si>
  <si>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</si>
  <si>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</si>
  <si>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</si>
  <si>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</si>
  <si>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</si>
  <si>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</si>
  <si>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</si>
  <si>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</si>
  <si>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</si>
  <si>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</si>
  <si>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</si>
  <si>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</si>
  <si>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</si>
  <si>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</si>
  <si>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</si>
  <si>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</si>
  <si>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</si>
  <si>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</si>
  <si>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</si>
  <si>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</si>
  <si>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</si>
  <si>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</si>
  <si>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</si>
  <si>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</si>
  <si>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</si>
  <si>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</si>
  <si>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</si>
  <si>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</si>
  <si>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</si>
  <si>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</si>
  <si>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</si>
  <si>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</si>
  <si>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</si>
  <si>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</si>
  <si>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</si>
  <si>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</si>
  <si>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</si>
  <si>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</si>
  <si>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</si>
  <si>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</si>
  <si>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</si>
  <si>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</si>
  <si>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</si>
  <si>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</si>
  <si>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</si>
  <si>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</si>
  <si>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</si>
  <si>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</si>
  <si>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</si>
  <si>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</si>
  <si>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</si>
  <si>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</si>
  <si>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</si>
  <si>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</si>
  <si>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</si>
  <si>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</si>
  <si>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</si>
  <si>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</si>
  <si>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</si>
  <si>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</si>
  <si>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</si>
  <si>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</si>
  <si>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</si>
  <si>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</si>
  <si>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</si>
  <si>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</si>
  <si>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</si>
  <si>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</si>
  <si>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</si>
  <si>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</si>
  <si>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</si>
  <si>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</si>
  <si>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</si>
  <si>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</si>
  <si>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</si>
  <si>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</si>
  <si>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</si>
  <si>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</si>
  <si>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</si>
  <si>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</si>
  <si>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</si>
  <si>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</si>
  <si>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</si>
  <si>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</si>
  <si>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</si>
  <si>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</si>
  <si>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</si>
  <si>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</si>
  <si>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</si>
  <si>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</si>
  <si>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</si>
  <si>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</si>
  <si>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</si>
  <si>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</si>
  <si>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</si>
  <si>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</si>
  <si>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</si>
  <si>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</si>
  <si>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</si>
  <si>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</si>
  <si>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</si>
  <si>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</si>
  <si>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</si>
  <si>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</si>
  <si>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</si>
  <si>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</si>
  <si>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</si>
  <si>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</si>
  <si>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</si>
  <si>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</si>
  <si>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</si>
  <si>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</si>
  <si>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</si>
  <si>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</si>
  <si>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</si>
  <si>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</si>
  <si>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</si>
  <si>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</si>
  <si>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</si>
  <si>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</si>
  <si>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</si>
  <si>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</si>
  <si>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</si>
  <si>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</si>
  <si>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</si>
  <si>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</si>
  <si>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</si>
  <si>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</si>
  <si>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</si>
  <si>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</si>
  <si>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</si>
  <si>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</si>
  <si>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</si>
  <si>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</si>
  <si>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</si>
  <si>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</si>
  <si>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</si>
  <si>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</si>
  <si>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</si>
  <si>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</si>
  <si>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</si>
  <si>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</si>
  <si>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</si>
  <si>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</si>
  <si>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</si>
  <si>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</si>
  <si>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</si>
  <si>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</si>
  <si>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</si>
  <si>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</si>
  <si>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</si>
  <si>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</si>
  <si>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</si>
  <si>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</si>
  <si>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</si>
  <si>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</si>
  <si>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</si>
  <si>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</si>
  <si>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</si>
  <si>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</si>
  <si>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</si>
  <si>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</si>
  <si>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</si>
  <si>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</si>
  <si>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</si>
  <si>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</si>
  <si>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</si>
  <si>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</si>
  <si>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</si>
  <si>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</si>
  <si>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</si>
  <si>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</si>
  <si>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</si>
  <si>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</si>
  <si>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</si>
  <si>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</si>
  <si>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</si>
  <si>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</si>
  <si>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</si>
  <si>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</si>
  <si>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</si>
  <si>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</si>
  <si>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</si>
  <si>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</si>
  <si>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</si>
  <si>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</si>
  <si>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</si>
  <si>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</si>
  <si>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</si>
  <si>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</si>
  <si>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</si>
  <si>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</si>
  <si>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</si>
  <si>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</si>
  <si>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</si>
  <si>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</si>
  <si>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</si>
  <si>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</si>
  <si>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</si>
  <si>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</si>
  <si>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</si>
  <si>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</si>
  <si>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</si>
  <si>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</si>
  <si>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</si>
  <si>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</si>
  <si>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</si>
  <si>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</si>
  <si>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</si>
  <si>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</si>
  <si>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</si>
  <si>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</si>
  <si>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</si>
  <si>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</si>
  <si>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</si>
  <si>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</si>
  <si>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</si>
  <si>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</si>
  <si>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</si>
  <si>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</si>
  <si>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</si>
  <si>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</si>
  <si>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</si>
  <si>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</si>
  <si>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</si>
  <si>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</si>
  <si>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</si>
  <si>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</si>
  <si>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</si>
  <si>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</si>
  <si>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</si>
  <si>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</si>
  <si>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</si>
  <si>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</si>
  <si>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</si>
  <si>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</si>
  <si>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</si>
  <si>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</si>
  <si>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</si>
  <si>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</si>
  <si>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</si>
  <si>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</si>
  <si>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</si>
  <si>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</si>
  <si>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</si>
  <si>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</si>
  <si>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</si>
  <si>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</si>
  <si>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</si>
  <si>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</si>
  <si>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</si>
  <si>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</si>
  <si>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</si>
  <si>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</si>
  <si>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</si>
  <si>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</si>
  <si>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</si>
  <si>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</si>
  <si>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</si>
  <si>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</si>
  <si>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</si>
  <si>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</si>
  <si>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</si>
  <si>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</si>
  <si>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</si>
  <si>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</si>
  <si>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</si>
  <si>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</si>
  <si>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</si>
  <si>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</si>
  <si>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</si>
  <si>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</si>
  <si>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</si>
  <si>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</si>
  <si>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</si>
  <si>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</si>
  <si>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</si>
  <si>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</si>
  <si>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</si>
  <si>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</si>
  <si>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</si>
  <si>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</si>
  <si>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</si>
  <si>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</si>
  <si>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</si>
  <si>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</si>
  <si>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</si>
  <si>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</si>
  <si>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</si>
  <si>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</si>
  <si>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</si>
  <si>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</si>
  <si>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</si>
  <si>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</si>
  <si>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</si>
  <si>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</si>
  <si>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</si>
  <si>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</si>
  <si>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</si>
  <si>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</si>
  <si>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</si>
  <si>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</si>
  <si>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</si>
  <si>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</si>
  <si>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</si>
  <si>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</si>
  <si>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</si>
  <si>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</si>
  <si>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</si>
  <si>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</si>
  <si>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</si>
  <si>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</si>
  <si>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</si>
  <si>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</si>
  <si>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</si>
  <si>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</si>
  <si>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</si>
  <si>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</si>
  <si>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</si>
  <si>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</si>
  <si>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</si>
  <si>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</si>
  <si>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</si>
  <si>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</si>
  <si>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</si>
  <si>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</si>
  <si>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</si>
  <si>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</si>
  <si>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</si>
  <si>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</si>
  <si>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</si>
  <si>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</si>
  <si>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</si>
  <si>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</si>
  <si>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</si>
  <si>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</si>
  <si>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</si>
  <si>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</si>
  <si>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</si>
  <si>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</si>
  <si>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</si>
  <si>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</si>
  <si>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</si>
  <si>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</si>
  <si>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</si>
  <si>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</si>
  <si>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</si>
  <si>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</si>
  <si>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</si>
  <si>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</si>
  <si>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</si>
  <si>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</si>
  <si>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</si>
  <si>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</si>
  <si>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</si>
  <si>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</si>
  <si>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</si>
  <si>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</si>
  <si>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</si>
  <si>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</si>
  <si>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</si>
  <si>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</si>
  <si>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</si>
  <si>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</si>
  <si>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</si>
  <si>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</si>
  <si>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</si>
  <si>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</si>
  <si>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</si>
  <si>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</si>
  <si>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</si>
  <si>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</si>
  <si>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</si>
  <si>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</si>
  <si>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</si>
  <si>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</si>
  <si>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</si>
  <si>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</si>
  <si>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</si>
  <si>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</si>
  <si>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</si>
  <si>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</si>
  <si>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</si>
  <si>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</si>
  <si>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</si>
  <si>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</si>
  <si>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</si>
  <si>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</si>
  <si>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</si>
  <si>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</si>
  <si>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</si>
  <si>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</si>
  <si>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</si>
  <si>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</si>
  <si>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</si>
  <si>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</si>
  <si>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</si>
  <si>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</si>
  <si>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</si>
  <si>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</si>
  <si>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</si>
  <si>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</si>
  <si>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</si>
  <si>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</si>
  <si>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</si>
  <si>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</si>
  <si>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</si>
  <si>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</si>
  <si>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</si>
  <si>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</si>
  <si>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</si>
  <si>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</si>
  <si>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</si>
  <si>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</si>
  <si>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</si>
  <si>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</si>
  <si>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</si>
  <si>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</si>
  <si>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</si>
  <si>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</si>
  <si>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</si>
  <si>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</si>
  <si>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</si>
  <si>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</si>
  <si>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</si>
  <si>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</si>
  <si>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</si>
  <si>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</si>
  <si>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</si>
  <si>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</si>
  <si>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</si>
  <si>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</si>
  <si>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</si>
  <si>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</si>
  <si>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</si>
  <si>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</si>
  <si>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</si>
  <si>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</si>
  <si>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</si>
  <si>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</si>
  <si>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</si>
  <si>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</si>
  <si>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</si>
  <si>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</si>
  <si>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</si>
  <si>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</si>
  <si>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</si>
  <si>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</si>
  <si>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</si>
  <si>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</si>
  <si>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</si>
  <si>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</si>
  <si>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</si>
  <si>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</si>
  <si>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</si>
  <si>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</si>
  <si>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</si>
  <si>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</si>
  <si>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</si>
  <si>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</si>
  <si>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</si>
  <si>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</si>
  <si>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</si>
  <si>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</si>
  <si>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</si>
  <si>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</si>
  <si>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</si>
  <si>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</si>
  <si>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</si>
  <si>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</si>
  <si>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</si>
  <si>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</si>
  <si>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</si>
  <si>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</si>
  <si>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</si>
  <si>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</si>
  <si>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</si>
  <si>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</si>
  <si>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</si>
  <si>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</si>
  <si>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</si>
  <si>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</si>
  <si>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</si>
  <si>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</si>
  <si>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</si>
  <si>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</si>
  <si>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</si>
  <si>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</si>
  <si>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</si>
  <si>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</si>
  <si>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</si>
  <si>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</si>
  <si>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</si>
  <si>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</si>
  <si>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</si>
  <si>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</si>
  <si>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</si>
  <si>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</si>
  <si>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</si>
  <si>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</si>
  <si>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</si>
  <si>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</si>
  <si>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</si>
  <si>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</si>
  <si>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</si>
  <si>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</si>
  <si>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</si>
  <si>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</si>
  <si>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</si>
  <si>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</si>
  <si>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</si>
  <si>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</si>
  <si>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</si>
  <si>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</si>
  <si>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</si>
  <si>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</si>
  <si>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</si>
  <si>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</si>
  <si>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</si>
  <si>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</si>
  <si>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</si>
  <si>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</si>
  <si>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</si>
  <si>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</si>
  <si>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</si>
  <si>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</si>
  <si>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</si>
  <si>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</si>
  <si>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</si>
  <si>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</si>
  <si>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</si>
  <si>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</si>
  <si>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</si>
  <si>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</si>
  <si>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</si>
  <si>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</si>
  <si>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</si>
  <si>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</si>
  <si>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</si>
  <si>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</si>
  <si>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</si>
  <si>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</si>
  <si>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</si>
  <si>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</si>
  <si>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</si>
  <si>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</si>
  <si>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</si>
  <si>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</si>
  <si>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</si>
  <si>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</si>
  <si>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</si>
  <si>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</si>
  <si>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</si>
  <si>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</si>
  <si>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</si>
  <si>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</si>
  <si>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</si>
  <si>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</si>
  <si>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</si>
  <si>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</si>
  <si>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</si>
  <si>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</si>
  <si>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</si>
  <si>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</si>
  <si>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</si>
  <si>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</si>
  <si>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</si>
  <si>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</si>
  <si>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</si>
  <si>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</si>
  <si>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</si>
  <si>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</si>
  <si>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</si>
  <si>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</si>
  <si>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</si>
  <si>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</si>
  <si>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</si>
  <si>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</si>
  <si>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</si>
  <si>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</si>
  <si>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</si>
  <si>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</si>
  <si>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</si>
  <si>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</si>
  <si>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</si>
  <si>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</si>
  <si>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</si>
  <si>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</si>
  <si>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</si>
  <si>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</si>
  <si>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</si>
  <si>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</si>
  <si>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</si>
  <si>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</si>
  <si>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</si>
  <si>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</si>
  <si>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</si>
  <si>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</si>
  <si>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</si>
  <si>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</si>
  <si>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</si>
  <si>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</si>
  <si>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</si>
  <si>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</si>
  <si>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</si>
  <si>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</si>
  <si>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</si>
  <si>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</si>
  <si>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</si>
  <si>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</si>
  <si>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</si>
  <si>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</si>
  <si>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</si>
  <si>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</si>
  <si>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</si>
  <si>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</si>
  <si>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</si>
  <si>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</si>
  <si>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</si>
  <si>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</si>
  <si>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</si>
  <si>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</si>
  <si>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</si>
  <si>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</si>
  <si>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</si>
  <si>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</si>
  <si>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</si>
  <si>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</si>
  <si>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</si>
  <si>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</si>
  <si>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</si>
  <si>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</si>
  <si>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</si>
  <si>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</si>
  <si>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</si>
  <si>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</si>
  <si>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</si>
  <si>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</si>
  <si>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</si>
  <si>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</si>
  <si>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</si>
  <si>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</si>
  <si>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</si>
  <si>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</si>
  <si>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</si>
  <si>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</si>
  <si>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</si>
  <si>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</si>
  <si>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</si>
  <si>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</si>
  <si>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</si>
  <si>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</si>
  <si>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</si>
  <si>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</si>
  <si>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</si>
  <si>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</si>
  <si>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</si>
  <si>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</si>
  <si>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</si>
  <si>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</si>
  <si>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</si>
  <si>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</si>
  <si>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</si>
  <si>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</si>
  <si>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</si>
  <si>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</si>
  <si>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</si>
  <si>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</si>
  <si>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</si>
  <si>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</si>
  <si>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</si>
  <si>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</si>
  <si>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</si>
  <si>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</si>
  <si>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</si>
  <si>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</si>
  <si>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</si>
  <si>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</si>
  <si>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</si>
  <si>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</si>
  <si>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</si>
  <si>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</si>
  <si>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</si>
  <si>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</si>
  <si>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</si>
  <si>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</si>
  <si>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</si>
  <si>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</si>
  <si>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</si>
  <si>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</si>
  <si>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</si>
  <si>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</si>
  <si>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</si>
  <si>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</si>
  <si>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</si>
  <si>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</si>
  <si>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</si>
  <si>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</si>
  <si>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</si>
  <si>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</si>
  <si>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</si>
  <si>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</si>
  <si>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</si>
  <si>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</si>
  <si>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</si>
  <si>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</si>
  <si>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</si>
  <si>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</si>
  <si>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</si>
  <si>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</si>
  <si>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</si>
  <si>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</si>
  <si>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</si>
  <si>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</si>
  <si>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</si>
  <si>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</si>
  <si>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</si>
  <si>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</si>
  <si>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</si>
  <si>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</si>
  <si>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</si>
  <si>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</si>
  <si>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</si>
  <si>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</si>
  <si>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</si>
  <si>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</si>
  <si>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</si>
  <si>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</si>
  <si>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</si>
  <si>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</si>
  <si>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</si>
  <si>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</si>
  <si>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</si>
  <si>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</si>
  <si>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</si>
  <si>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</si>
  <si>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</si>
  <si>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</si>
  <si>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</si>
  <si>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</si>
  <si>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</si>
  <si>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</si>
  <si>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</si>
  <si>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</si>
  <si>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</si>
  <si>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</si>
  <si>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</si>
  <si>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</si>
  <si>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</si>
  <si>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</si>
  <si>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</si>
  <si>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</si>
  <si>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</si>
  <si>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</si>
  <si>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</si>
  <si>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</si>
  <si>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</si>
  <si>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</si>
  <si>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</si>
  <si>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</si>
  <si>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</si>
  <si>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</si>
  <si>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</si>
  <si>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</si>
  <si>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</si>
  <si>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</si>
  <si>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</si>
  <si>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</si>
  <si>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</si>
  <si>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</si>
  <si>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</si>
  <si>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</si>
  <si>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</si>
  <si>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</si>
  <si>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</si>
  <si>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</si>
  <si>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</si>
  <si>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</si>
  <si>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</si>
  <si>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</si>
  <si>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</si>
  <si>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</si>
  <si>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</si>
  <si>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</si>
  <si>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</si>
  <si>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</si>
  <si>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</si>
  <si>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</si>
  <si>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</si>
  <si>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</si>
  <si>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</si>
  <si>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</si>
  <si>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</si>
  <si>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</si>
  <si>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</si>
  <si>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</si>
  <si>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</si>
  <si>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</si>
  <si>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</si>
  <si>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</si>
  <si>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</si>
  <si>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</si>
  <si>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</si>
  <si>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</si>
  <si>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</si>
  <si>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</si>
  <si>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</si>
  <si>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</si>
  <si>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</si>
  <si>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</si>
  <si>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</si>
  <si>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</si>
  <si>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</si>
  <si>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</si>
  <si>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</si>
  <si>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</si>
  <si>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</si>
  <si>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</si>
  <si>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</si>
  <si>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</si>
  <si>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</si>
  <si>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</si>
  <si>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</si>
  <si>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</si>
  <si>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</si>
  <si>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</si>
  <si>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</si>
  <si>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</si>
  <si>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</si>
  <si>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</si>
  <si>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</si>
  <si>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</si>
  <si>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</si>
  <si>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</si>
  <si>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</si>
  <si>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</si>
  <si>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</si>
  <si>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</si>
  <si>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</si>
  <si>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</si>
  <si>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</si>
  <si>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</si>
  <si>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</si>
  <si>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</si>
  <si>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</si>
  <si>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</si>
  <si>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</si>
  <si>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</si>
  <si>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</si>
  <si>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</si>
  <si>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</si>
  <si>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</si>
  <si>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</si>
  <si>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</si>
  <si>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</si>
  <si>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</si>
  <si>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</si>
  <si>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</si>
  <si>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</si>
  <si>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</si>
  <si>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</si>
  <si>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</si>
  <si>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</si>
  <si>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</si>
  <si>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</si>
  <si>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</si>
  <si>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</si>
  <si>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</si>
  <si>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</si>
  <si>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</si>
  <si>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</si>
  <si>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</si>
  <si>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</si>
  <si>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</si>
  <si>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</si>
  <si>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</si>
  <si>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</si>
  <si>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</si>
  <si>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</si>
  <si>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</si>
  <si>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</si>
  <si>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</si>
  <si>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</si>
  <si>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</si>
  <si>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</si>
  <si>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</si>
  <si>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</si>
  <si>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</si>
  <si>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</si>
  <si>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</si>
  <si>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</si>
  <si>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</si>
  <si>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</si>
  <si>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</si>
  <si>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</si>
  <si>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</si>
  <si>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</si>
  <si>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</si>
  <si>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</si>
  <si>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</si>
  <si>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</si>
  <si>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</si>
  <si>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</si>
  <si>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</si>
  <si>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</si>
  <si>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</si>
  <si>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</si>
  <si>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</si>
  <si>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</si>
  <si>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</si>
  <si>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</si>
  <si>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</si>
  <si>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</si>
  <si>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</si>
  <si>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</si>
  <si>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</si>
  <si>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</si>
  <si>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</si>
  <si>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</si>
  <si>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</si>
  <si>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</si>
  <si>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</si>
  <si>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</si>
  <si>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</si>
  <si>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</si>
  <si>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</si>
  <si>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</si>
  <si>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</si>
  <si>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</si>
  <si>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</si>
  <si>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</si>
  <si>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</si>
  <si>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</si>
  <si>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</si>
  <si>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</si>
  <si>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</si>
  <si>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</si>
  <si>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</si>
  <si>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</si>
  <si>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</si>
  <si>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</si>
  <si>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</si>
  <si>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</si>
  <si>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</si>
  <si>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</si>
  <si>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</si>
  <si>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</si>
  <si>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</si>
  <si>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</si>
  <si>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</si>
  <si>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</si>
  <si>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</si>
  <si>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</si>
  <si>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</si>
  <si>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</si>
  <si>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</si>
  <si>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</si>
  <si>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</si>
  <si>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</si>
  <si>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</si>
  <si>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</si>
  <si>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</si>
  <si>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</si>
  <si>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</si>
  <si>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</si>
  <si>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</si>
  <si>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</si>
  <si>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</si>
  <si>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</si>
  <si>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</si>
  <si>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</si>
  <si>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</si>
  <si>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</si>
  <si>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</si>
  <si>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</si>
  <si>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</si>
  <si>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</si>
  <si>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</si>
  <si>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</si>
  <si>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</si>
  <si>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</si>
  <si>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</si>
  <si>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</si>
  <si>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</si>
  <si>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</si>
  <si>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</si>
  <si>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</si>
  <si>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</si>
  <si>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</si>
  <si>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</si>
  <si>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</si>
  <si>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</si>
  <si>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</si>
  <si>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</si>
  <si>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</si>
  <si>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</si>
  <si>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</si>
  <si>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</si>
  <si>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</si>
  <si>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</si>
  <si>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</si>
  <si>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</si>
  <si>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</si>
  <si>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</si>
  <si>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</si>
  <si>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</si>
  <si>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</si>
  <si>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</si>
  <si>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</si>
  <si>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</si>
  <si>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</si>
  <si>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</si>
  <si>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</si>
  <si>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</si>
  <si>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</si>
  <si>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</si>
  <si>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</si>
  <si>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</si>
  <si>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</si>
  <si>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</si>
  <si>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</si>
  <si>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</si>
  <si>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</si>
  <si>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</si>
  <si>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</si>
  <si>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</si>
  <si>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</si>
  <si>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</si>
  <si>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</si>
  <si>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</si>
  <si>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</si>
  <si>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</si>
  <si>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</si>
  <si>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</si>
  <si>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</si>
  <si>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</si>
  <si>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</si>
  <si>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</si>
  <si>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</si>
  <si>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</si>
  <si>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</si>
  <si>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</si>
  <si>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</si>
  <si>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</si>
  <si>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</si>
  <si>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</si>
  <si>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</si>
  <si>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</si>
  <si>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</si>
  <si>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</si>
  <si>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</si>
  <si>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</si>
  <si>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</si>
  <si>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</si>
  <si>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</si>
  <si>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</si>
  <si>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</si>
  <si>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</si>
  <si>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</si>
  <si>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</si>
  <si>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</si>
  <si>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</si>
  <si>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</si>
  <si>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</si>
  <si>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</si>
  <si>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</si>
  <si>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</si>
  <si>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</si>
  <si>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</si>
  <si>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</si>
  <si>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</si>
  <si>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</si>
  <si>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</si>
  <si>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</si>
  <si>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</si>
  <si>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</si>
  <si>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</si>
  <si>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</si>
  <si>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</si>
  <si>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</si>
  <si>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</si>
  <si>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</si>
  <si>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</si>
  <si>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</si>
  <si>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</si>
  <si>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</si>
  <si>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</si>
  <si>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</si>
  <si>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</si>
  <si>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</si>
  <si>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</si>
  <si>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</si>
  <si>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</si>
  <si>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</si>
  <si>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</si>
  <si>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</si>
  <si>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</si>
  <si>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</si>
  <si>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</si>
  <si>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</si>
  <si>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</si>
  <si>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</si>
  <si>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</si>
  <si>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</si>
  <si>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</si>
  <si>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</si>
  <si>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</si>
  <si>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</si>
  <si>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</si>
  <si>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</si>
  <si>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</si>
  <si>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</si>
  <si>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</si>
  <si>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</si>
  <si>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</si>
  <si>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</si>
  <si>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</si>
  <si>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</si>
  <si>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</si>
  <si>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</si>
  <si>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</si>
  <si>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</si>
  <si>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</si>
  <si>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</si>
  <si>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</si>
  <si>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</si>
  <si>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</si>
  <si>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</si>
  <si>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</si>
  <si>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</si>
  <si>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</si>
  <si>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</si>
  <si>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</si>
  <si>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</si>
  <si>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</si>
  <si>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</si>
  <si>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</si>
  <si>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</si>
  <si>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</si>
  <si>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</si>
  <si>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</si>
  <si>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</si>
  <si>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</si>
  <si>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</si>
  <si>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</si>
  <si>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</si>
  <si>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</si>
  <si>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</si>
  <si>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</si>
  <si>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</si>
  <si>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</si>
  <si>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</si>
  <si>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</si>
  <si>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</si>
  <si>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</si>
  <si>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</si>
  <si>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</si>
  <si>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</si>
  <si>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</si>
  <si>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</si>
  <si>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</si>
  <si>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</si>
  <si>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</si>
  <si>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</si>
  <si>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</si>
  <si>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</si>
  <si>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</si>
  <si>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</si>
  <si>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</si>
  <si>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</si>
  <si>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</si>
  <si>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</si>
  <si>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</si>
  <si>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</si>
  <si>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</si>
  <si>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</si>
  <si>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</si>
  <si>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</si>
  <si>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</si>
  <si>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</si>
  <si>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</si>
  <si>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</si>
  <si>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</si>
  <si>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</si>
  <si>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</si>
  <si>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</si>
  <si>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</si>
  <si>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</si>
  <si>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</si>
  <si>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</si>
  <si>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</si>
  <si>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</si>
  <si>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</si>
  <si>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</si>
  <si>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</si>
  <si>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</si>
  <si>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</si>
  <si>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</si>
  <si>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</si>
  <si>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</si>
  <si>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</si>
  <si>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</si>
  <si>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</si>
  <si>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</si>
  <si>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</si>
  <si>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</si>
  <si>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</si>
  <si>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</si>
  <si>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</si>
  <si>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</si>
  <si>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</si>
  <si>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</si>
  <si>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</si>
  <si>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</si>
  <si>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</si>
  <si>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</si>
  <si>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</si>
  <si>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</si>
  <si>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</si>
  <si>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</si>
  <si>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</si>
  <si>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</si>
  <si>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</si>
  <si>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</si>
  <si>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</si>
  <si>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</si>
  <si>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</si>
  <si>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</si>
  <si>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</si>
  <si>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</si>
  <si>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</si>
  <si>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</si>
  <si>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</si>
  <si>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</si>
  <si>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</si>
  <si>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</si>
  <si>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</si>
  <si>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</si>
  <si>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</si>
  <si>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</si>
  <si>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</si>
  <si>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</si>
  <si>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</si>
  <si>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</si>
  <si>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</si>
  <si>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</si>
  <si>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</si>
  <si>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</si>
  <si>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</si>
  <si>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</si>
  <si>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</si>
  <si>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</si>
  <si>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</si>
  <si>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</si>
  <si>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</si>
  <si>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</si>
  <si>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</si>
  <si>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</si>
  <si>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</si>
  <si>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</si>
  <si>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</si>
  <si>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</si>
  <si>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</si>
  <si>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</si>
  <si>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</si>
  <si>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</si>
  <si>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</si>
  <si>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</si>
  <si>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</si>
  <si>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</si>
  <si>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</si>
  <si>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</si>
  <si>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</si>
  <si>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</si>
  <si>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</si>
  <si>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</si>
  <si>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</si>
  <si>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</si>
  <si>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</si>
  <si>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</si>
  <si>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</si>
  <si>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</si>
  <si>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</si>
  <si>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</si>
  <si>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</si>
  <si>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</si>
  <si>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</si>
  <si>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</si>
  <si>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</si>
  <si>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</si>
  <si>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</si>
  <si>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</si>
  <si>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</si>
  <si>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</si>
  <si>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</si>
  <si>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</si>
  <si>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</si>
  <si>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</si>
  <si>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</si>
  <si>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</si>
  <si>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</si>
  <si>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</si>
  <si>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</si>
  <si>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</si>
  <si>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</si>
  <si>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</si>
  <si>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</si>
  <si>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</si>
  <si>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</si>
  <si>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</si>
  <si>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</si>
  <si>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</si>
  <si>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</si>
  <si>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</si>
  <si>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</si>
  <si>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</si>
  <si>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</si>
  <si>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</si>
  <si>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</si>
  <si>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</si>
  <si>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</si>
  <si>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</si>
  <si>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</si>
  <si>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</si>
  <si>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</si>
  <si>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</si>
  <si>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</si>
  <si>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</si>
  <si>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</si>
  <si>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</si>
  <si>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</si>
  <si>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</si>
  <si>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</si>
  <si>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</si>
  <si>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</si>
  <si>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</si>
  <si>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</si>
  <si>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</si>
  <si>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</si>
  <si>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</si>
  <si>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</si>
  <si>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</si>
  <si>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</si>
  <si>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</si>
  <si>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</si>
  <si>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</si>
  <si>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</si>
  <si>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</si>
  <si>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</si>
  <si>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</si>
  <si>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</si>
  <si>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</si>
  <si>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</si>
  <si>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</si>
  <si>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</si>
  <si>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</si>
  <si>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</si>
  <si>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</si>
  <si>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</si>
  <si>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</si>
  <si>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</si>
  <si>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</si>
  <si>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</si>
  <si>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</si>
  <si>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</si>
  <si>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</si>
  <si>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</si>
  <si>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</si>
  <si>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</si>
  <si>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</si>
  <si>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</si>
  <si>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</si>
  <si>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</si>
  <si>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</si>
  <si>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</si>
  <si>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</si>
  <si>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</si>
  <si>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</si>
  <si>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</si>
  <si>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</si>
  <si>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</si>
  <si>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</si>
  <si>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</si>
  <si>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</si>
  <si>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</si>
  <si>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</si>
  <si>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</si>
  <si>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</si>
  <si>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</si>
  <si>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</si>
  <si>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</si>
  <si>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</si>
  <si>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</si>
  <si>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</si>
  <si>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</si>
  <si>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</si>
  <si>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</si>
  <si>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</si>
  <si>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</si>
  <si>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</si>
  <si>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</si>
  <si>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</si>
  <si>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</si>
  <si>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</si>
  <si>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</si>
  <si>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</si>
  <si>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</si>
  <si>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</si>
  <si>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</si>
  <si>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</si>
  <si>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</si>
  <si>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</si>
  <si>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</si>
  <si>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</si>
  <si>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</si>
  <si>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</si>
  <si>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</si>
  <si>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</si>
  <si>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</si>
  <si>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</si>
  <si>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</si>
  <si>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</si>
  <si>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</si>
  <si>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</si>
  <si>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</si>
  <si>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</si>
  <si>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</si>
  <si>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</si>
  <si>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</si>
  <si>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</si>
  <si>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</si>
  <si>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</si>
  <si>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</si>
  <si>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</si>
  <si>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</si>
  <si>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</si>
  <si>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</si>
  <si>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</si>
  <si>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</si>
  <si>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</si>
  <si>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</si>
  <si>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</si>
  <si>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</si>
  <si>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</si>
  <si>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</si>
  <si>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</si>
  <si>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</si>
  <si>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</si>
  <si>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</si>
  <si>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</si>
  <si>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</si>
  <si>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</si>
  <si>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</si>
  <si>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</si>
  <si>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</si>
  <si>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</si>
  <si>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</si>
  <si>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</si>
  <si>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</si>
  <si>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</si>
  <si>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</si>
  <si>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</si>
  <si>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</si>
  <si>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</si>
  <si>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</si>
  <si>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</si>
  <si>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</si>
  <si>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</si>
  <si>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</si>
  <si>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</si>
  <si>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</si>
  <si>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</si>
  <si>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</si>
  <si>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</si>
  <si>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</si>
  <si>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</si>
  <si>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</si>
  <si>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</si>
  <si>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</si>
  <si>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</si>
  <si>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</si>
  <si>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</si>
  <si>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</si>
  <si>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</si>
  <si>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</si>
  <si>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</si>
  <si>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</si>
  <si>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</si>
  <si>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</si>
  <si>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</si>
  <si>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</si>
  <si>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</si>
  <si>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</si>
  <si>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</si>
  <si>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</si>
  <si>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</si>
  <si>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</si>
  <si>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</si>
  <si>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</si>
  <si>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</si>
  <si>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</si>
  <si>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</si>
  <si>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</si>
  <si>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</si>
  <si>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</si>
  <si>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</si>
  <si>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</si>
  <si>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</si>
  <si>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</si>
  <si>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</si>
  <si>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</si>
  <si>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</si>
  <si>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</si>
  <si>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</si>
  <si>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</si>
  <si>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</si>
  <si>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</si>
  <si>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</si>
  <si>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</si>
  <si>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</si>
  <si>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</si>
  <si>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</si>
  <si>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</si>
  <si>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</si>
  <si>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</si>
  <si>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</si>
  <si>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</si>
  <si>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</si>
  <si>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</si>
  <si>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</si>
  <si>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</si>
  <si>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</si>
  <si>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</si>
  <si>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</si>
  <si>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</si>
  <si>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</si>
  <si>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</si>
  <si>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</si>
  <si>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</si>
  <si>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</si>
  <si>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</si>
  <si>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</si>
  <si>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</si>
  <si>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</si>
  <si>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</si>
  <si>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</si>
  <si>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</si>
  <si>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</si>
  <si>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</si>
  <si>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</si>
  <si>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</si>
  <si>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</si>
  <si>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</si>
  <si>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</si>
  <si>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</si>
  <si>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</si>
  <si>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</si>
  <si>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</si>
  <si>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</si>
  <si>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</si>
  <si>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</si>
  <si>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</si>
  <si>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</si>
  <si>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</si>
  <si>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</si>
  <si>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</si>
  <si>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</si>
  <si>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</si>
  <si>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</si>
  <si>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</si>
  <si>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</si>
  <si>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</si>
  <si>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</si>
  <si>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</si>
  <si>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</si>
  <si>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</si>
  <si>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</si>
  <si>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</si>
  <si>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</si>
  <si>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</si>
  <si>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</si>
  <si>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</si>
  <si>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</si>
  <si>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</si>
  <si>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</si>
  <si>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</si>
  <si>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</si>
  <si>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</si>
  <si>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</si>
  <si>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</si>
  <si>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</si>
  <si>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</si>
  <si>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</si>
  <si>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</si>
  <si>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</si>
  <si>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</si>
  <si>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</si>
  <si>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</si>
  <si>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</si>
  <si>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</si>
  <si>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</si>
  <si>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</si>
  <si>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</si>
  <si>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</si>
  <si>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</si>
  <si>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</si>
  <si>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</si>
  <si>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</si>
  <si>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</si>
  <si>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</si>
  <si>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</si>
  <si>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</si>
  <si>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</si>
  <si>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</si>
  <si>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</si>
  <si>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</si>
  <si>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</si>
  <si>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</si>
  <si>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</si>
  <si>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</si>
  <si>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</si>
  <si>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</si>
  <si>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</si>
  <si>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</si>
  <si>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</si>
  <si>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</si>
  <si>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</si>
  <si>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</si>
  <si>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</si>
  <si>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</si>
  <si>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</si>
  <si>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</si>
  <si>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</si>
  <si>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</si>
  <si>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</si>
  <si>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</si>
  <si>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</si>
  <si>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</si>
  <si>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</si>
  <si>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</si>
  <si>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</si>
  <si>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</si>
  <si>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</si>
  <si>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</si>
  <si>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</si>
  <si>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</si>
  <si>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</si>
  <si>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</si>
  <si>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</si>
  <si>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</si>
  <si>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</si>
  <si>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</si>
  <si>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</si>
  <si>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</si>
  <si>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</si>
  <si>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</si>
  <si>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</si>
  <si>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</si>
  <si>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</si>
  <si>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</si>
  <si>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</si>
  <si>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</si>
  <si>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</si>
  <si>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</si>
  <si>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</si>
  <si>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</si>
  <si>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</si>
  <si>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</si>
  <si>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</si>
  <si>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</si>
  <si>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</si>
  <si>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</si>
  <si>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</si>
  <si>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</si>
  <si>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</si>
  <si>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</si>
  <si>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</si>
  <si>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</si>
  <si>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</si>
  <si>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</si>
  <si>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</si>
  <si>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</si>
  <si>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</si>
  <si>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</si>
  <si>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</si>
  <si>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</si>
  <si>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</si>
  <si>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</si>
  <si>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</si>
  <si>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</si>
  <si>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</si>
  <si>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</si>
  <si>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</si>
  <si>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</si>
  <si>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</si>
  <si>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</si>
  <si>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</si>
  <si>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</si>
  <si>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</si>
  <si>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</si>
  <si>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</si>
  <si>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</si>
  <si>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</si>
  <si>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</si>
  <si>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</si>
  <si>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</si>
  <si>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</si>
  <si>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</si>
  <si>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</si>
  <si>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</si>
  <si>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</si>
  <si>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</si>
  <si>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</si>
  <si>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</si>
  <si>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</si>
  <si>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</si>
  <si>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</si>
  <si>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</si>
  <si>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</si>
  <si>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</si>
  <si>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</si>
  <si>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</si>
  <si>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</si>
  <si>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</si>
  <si>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</si>
  <si>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</si>
  <si>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</si>
  <si>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</si>
  <si>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</si>
  <si>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</si>
  <si>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</si>
  <si>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</si>
  <si>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</si>
  <si>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</si>
  <si>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</si>
  <si>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</si>
  <si>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</si>
  <si>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</si>
  <si>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</si>
  <si>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</si>
  <si>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</si>
  <si>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</si>
  <si>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</si>
  <si>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</si>
  <si>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</si>
  <si>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</si>
  <si>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</si>
  <si>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</si>
  <si>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</si>
  <si>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</si>
  <si>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</si>
  <si>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</si>
  <si>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</si>
  <si>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</si>
  <si>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</si>
  <si>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</si>
  <si>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</si>
  <si>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</si>
  <si>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</si>
  <si>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</si>
  <si>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</si>
  <si>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</si>
  <si>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</si>
  <si>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</si>
  <si>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</si>
  <si>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</si>
  <si>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</si>
  <si>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</si>
  <si>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</si>
  <si>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</si>
  <si>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</si>
  <si>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</si>
  <si>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</si>
  <si>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</si>
  <si>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</si>
  <si>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</si>
  <si>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</si>
  <si>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</si>
  <si>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</si>
  <si>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</si>
  <si>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</si>
  <si>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</si>
  <si>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</si>
  <si>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</si>
  <si>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</si>
  <si>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</si>
  <si>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</si>
  <si>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</si>
  <si>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</si>
  <si>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</si>
  <si>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</si>
  <si>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</si>
  <si>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</si>
  <si>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</si>
  <si>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</si>
  <si>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</si>
  <si>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</si>
  <si>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</si>
  <si>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</si>
  <si>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</si>
  <si>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</si>
  <si>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</si>
  <si>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</si>
  <si>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</si>
  <si>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</si>
  <si>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</si>
  <si>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</si>
  <si>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</si>
  <si>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</si>
  <si>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</si>
  <si>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</si>
  <si>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</si>
  <si>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</si>
  <si>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</si>
  <si>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</si>
  <si>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</si>
  <si>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</si>
  <si>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</si>
  <si>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</si>
  <si>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</si>
  <si>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</si>
  <si>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</si>
  <si>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</si>
  <si>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</si>
  <si>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</si>
  <si>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</si>
  <si>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</si>
  <si>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</si>
  <si>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</si>
  <si>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</si>
  <si>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</si>
  <si>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</si>
  <si>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</si>
  <si>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</si>
  <si>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</si>
  <si>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</si>
  <si>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</si>
  <si>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</si>
  <si>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</si>
  <si>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</si>
  <si>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</si>
  <si>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</si>
  <si>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</si>
  <si>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</si>
  <si>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</si>
  <si>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</si>
  <si>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</si>
  <si>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</si>
  <si>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</si>
  <si>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</si>
  <si>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</si>
  <si>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</si>
  <si>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</si>
  <si>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</si>
  <si>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</si>
  <si>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</si>
  <si>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</si>
  <si>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</si>
  <si>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</si>
  <si>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</si>
  <si>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</si>
  <si>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</si>
  <si>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</si>
  <si>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</si>
  <si>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</si>
  <si>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</si>
  <si>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</si>
  <si>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</si>
  <si>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</si>
  <si>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</si>
  <si>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</si>
  <si>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</si>
  <si>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</si>
  <si>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</si>
  <si>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</si>
  <si>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</si>
  <si>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</si>
  <si>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</si>
  <si>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</si>
  <si>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</si>
  <si>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</si>
  <si>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</si>
  <si>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</si>
  <si>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</si>
  <si>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</si>
  <si>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</si>
  <si>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</si>
  <si>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</si>
  <si>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</si>
  <si>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</si>
  <si>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</si>
  <si>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</si>
  <si>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</si>
  <si>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</si>
  <si>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</si>
  <si>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</si>
  <si>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</si>
  <si>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</si>
  <si>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</si>
  <si>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</si>
  <si>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</si>
  <si>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</si>
  <si>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</si>
  <si>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</si>
  <si>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</si>
  <si>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</si>
  <si>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</si>
  <si>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</si>
  <si>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</si>
  <si>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</si>
  <si>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</si>
  <si>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</si>
  <si>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</si>
  <si>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</si>
  <si>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</si>
  <si>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</si>
  <si>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</si>
  <si>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</si>
  <si>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</si>
  <si>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</si>
  <si>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</si>
  <si>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</si>
  <si>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</si>
  <si>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</si>
  <si>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</si>
  <si>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</si>
  <si>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</si>
  <si>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</si>
  <si>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</si>
  <si>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</si>
  <si>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</si>
  <si>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</si>
  <si>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</si>
  <si>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</si>
  <si>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</si>
  <si>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</si>
  <si>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</si>
  <si>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</si>
  <si>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</si>
  <si>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</si>
  <si>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</si>
  <si>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</si>
  <si>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</si>
  <si>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</si>
  <si>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</si>
  <si>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</si>
  <si>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</si>
  <si>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</si>
  <si>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</si>
  <si>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</si>
  <si>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</si>
  <si>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</si>
  <si>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</si>
  <si>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</si>
  <si>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</si>
  <si>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</si>
  <si>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</si>
  <si>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</si>
  <si>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</si>
  <si>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</si>
  <si>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</si>
  <si>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</si>
  <si>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</si>
  <si>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</si>
  <si>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</si>
  <si>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</si>
  <si>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</si>
  <si>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</si>
  <si>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</si>
  <si>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</si>
  <si>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</si>
  <si>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</si>
  <si>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</si>
  <si>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</si>
  <si>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</si>
  <si>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</si>
  <si>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</si>
  <si>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</si>
  <si>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</si>
  <si>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</si>
  <si>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</si>
  <si>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</si>
  <si>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</si>
  <si>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</si>
  <si>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</si>
  <si>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</si>
  <si>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</si>
  <si>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</si>
  <si>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</si>
  <si>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</si>
  <si>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</si>
  <si>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</si>
  <si>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</si>
  <si>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</si>
  <si>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</si>
  <si>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</si>
  <si>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</si>
  <si>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</si>
  <si>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</si>
  <si>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</si>
  <si>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</si>
  <si>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</si>
  <si>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</si>
  <si>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</si>
  <si>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</si>
  <si>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</si>
  <si>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</si>
  <si>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</si>
  <si>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</si>
  <si>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</si>
  <si>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</si>
  <si>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</si>
  <si>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</si>
  <si>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</si>
  <si>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</si>
  <si>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</si>
  <si>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</si>
  <si>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</si>
  <si>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</si>
  <si>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</si>
  <si>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</si>
  <si>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</si>
  <si>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</si>
  <si>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</si>
  <si>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</si>
  <si>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</si>
  <si>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</si>
  <si>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</si>
  <si>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</si>
  <si>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</si>
  <si>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</si>
  <si>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</si>
  <si>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</si>
  <si>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</si>
  <si>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</si>
  <si>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</si>
  <si>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</si>
  <si>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</si>
  <si>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</si>
  <si>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</si>
  <si>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</si>
  <si>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</si>
  <si>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</si>
  <si>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</si>
  <si>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</si>
  <si>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</si>
  <si>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</si>
  <si>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</si>
  <si>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</si>
  <si>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</si>
  <si>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</si>
  <si>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</si>
  <si>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</si>
  <si>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</si>
  <si>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</si>
  <si>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</si>
  <si>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</si>
  <si>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</si>
  <si>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</si>
  <si>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</si>
  <si>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</si>
  <si>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</si>
  <si>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</si>
  <si>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</si>
  <si>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</si>
  <si>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</si>
  <si>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</si>
  <si>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</si>
  <si>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</si>
  <si>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</si>
  <si>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</si>
  <si>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</si>
  <si>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</si>
  <si>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</si>
  <si>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</si>
  <si>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</si>
  <si>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</si>
  <si>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</si>
  <si>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</si>
  <si>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</si>
  <si>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</si>
  <si>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</si>
  <si>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</si>
  <si>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</si>
  <si>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</si>
  <si>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</si>
  <si>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</si>
  <si>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</si>
  <si>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</si>
  <si>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</si>
  <si>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</si>
  <si>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</si>
  <si>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</si>
  <si>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</si>
  <si>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</si>
  <si>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</si>
  <si>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</si>
  <si>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</si>
  <si>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</si>
  <si>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</si>
  <si>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</si>
  <si>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</si>
  <si>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</si>
  <si>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</si>
  <si>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</si>
  <si>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</si>
  <si>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</si>
  <si>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</si>
  <si>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</si>
  <si>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</si>
  <si>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</si>
  <si>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</si>
  <si>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</si>
  <si>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</si>
  <si>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</si>
  <si>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</si>
  <si>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</si>
  <si>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</si>
  <si>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</si>
  <si>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</si>
  <si>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</si>
  <si>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</si>
  <si>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</si>
  <si>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</si>
  <si>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</si>
  <si>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</si>
  <si>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</si>
  <si>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</si>
  <si>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</si>
  <si>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</si>
  <si>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</si>
  <si>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</si>
  <si>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</si>
  <si>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</si>
  <si>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</si>
  <si>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</si>
  <si>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</si>
  <si>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</si>
  <si>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</si>
  <si>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</si>
  <si>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</si>
  <si>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</si>
  <si>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</si>
  <si>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</si>
  <si>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</si>
  <si>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</si>
  <si>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</si>
  <si>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</si>
  <si>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</si>
  <si>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</si>
  <si>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</si>
  <si>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</si>
  <si>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</si>
  <si>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</si>
  <si>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</si>
  <si>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</si>
  <si>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</si>
  <si>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</si>
  <si>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</si>
  <si>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</si>
  <si>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</si>
  <si>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</si>
  <si>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</si>
  <si>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</si>
  <si>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</si>
  <si>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</si>
  <si>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</si>
  <si>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</si>
  <si>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</si>
  <si>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</si>
  <si>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</si>
  <si>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</si>
  <si>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</si>
  <si>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</si>
  <si>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</si>
  <si>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</si>
  <si>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</si>
  <si>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</si>
  <si>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</si>
  <si>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</si>
  <si>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</si>
  <si>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</si>
  <si>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</si>
  <si>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</si>
  <si>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</si>
  <si>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</si>
  <si>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</si>
  <si>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</si>
  <si>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</si>
  <si>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</si>
  <si>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</si>
  <si>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</si>
  <si>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</si>
  <si>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</si>
  <si>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</si>
  <si>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</si>
  <si>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</si>
  <si>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</si>
  <si>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</si>
  <si>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</si>
  <si>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</si>
  <si>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</si>
  <si>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</si>
  <si>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</si>
  <si>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</si>
  <si>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</si>
  <si>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</si>
  <si>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</si>
  <si>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</si>
  <si>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</si>
  <si>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</si>
  <si>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</si>
  <si>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</si>
  <si>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</si>
  <si>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</si>
  <si>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</si>
  <si>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</si>
  <si>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</si>
  <si>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</si>
  <si>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</si>
  <si>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</si>
  <si>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</si>
  <si>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</si>
  <si>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</si>
  <si>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</si>
  <si>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</si>
  <si>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</si>
  <si>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</si>
  <si>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</si>
  <si>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</si>
  <si>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</si>
  <si>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</si>
  <si>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</si>
  <si>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</si>
  <si>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</si>
  <si>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</si>
  <si>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</si>
  <si>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</si>
  <si>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</si>
  <si>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</si>
  <si>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</si>
  <si>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</si>
  <si>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</si>
  <si>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</si>
  <si>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</si>
  <si>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</si>
  <si>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</si>
  <si>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</si>
  <si>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</si>
  <si>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</si>
  <si>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</si>
  <si>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</si>
  <si>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</si>
  <si>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</si>
  <si>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</si>
  <si>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</si>
  <si>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</si>
  <si>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</si>
  <si>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</si>
  <si>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</si>
  <si>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</si>
  <si>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</si>
  <si>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</si>
  <si>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</si>
  <si>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</si>
  <si>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</si>
  <si>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</si>
  <si>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</si>
  <si>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</si>
  <si>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</si>
  <si>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</si>
  <si>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</si>
  <si>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</si>
  <si>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</si>
  <si>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</si>
  <si>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</si>
  <si>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</si>
  <si>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</si>
  <si>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</si>
  <si>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</si>
  <si>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</si>
  <si>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</si>
  <si>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</si>
  <si>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</si>
  <si>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</si>
  <si>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</si>
  <si>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</si>
  <si>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</si>
  <si>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</si>
  <si>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</si>
  <si>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</si>
  <si>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</si>
  <si>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</si>
  <si>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</si>
  <si>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</si>
  <si>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</si>
  <si>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</si>
  <si>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</si>
  <si>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</si>
  <si>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</si>
  <si>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</si>
  <si>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</si>
  <si>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</si>
  <si>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</si>
  <si>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</si>
  <si>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</si>
  <si>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</si>
  <si>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</si>
  <si>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</si>
  <si>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</si>
  <si>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</si>
  <si>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</si>
  <si>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</si>
  <si>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</si>
  <si>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</si>
  <si>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</si>
  <si>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</si>
  <si>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</si>
  <si>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</si>
  <si>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</si>
  <si>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</si>
  <si>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</si>
  <si>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</si>
  <si>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</si>
  <si>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</si>
  <si>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</si>
  <si>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</si>
  <si>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</si>
  <si>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</si>
  <si>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</si>
  <si>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</si>
  <si>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</si>
  <si>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</si>
  <si>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</si>
  <si>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</si>
  <si>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</si>
  <si>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</si>
  <si>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</si>
  <si>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</si>
  <si>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</si>
  <si>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</si>
  <si>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</si>
  <si>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</si>
  <si>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</si>
  <si>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</si>
  <si>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</si>
  <si>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</si>
  <si>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</si>
  <si>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</si>
  <si>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</si>
  <si>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</si>
  <si>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</si>
  <si>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</si>
  <si>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</si>
  <si>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</si>
  <si>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</si>
  <si>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</si>
  <si>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</si>
  <si>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</si>
  <si>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</si>
  <si>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</si>
  <si>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</si>
  <si>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</si>
  <si>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</si>
  <si>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</si>
  <si>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</si>
  <si>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</si>
  <si>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</si>
  <si>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</si>
  <si>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</si>
  <si>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</si>
  <si>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</si>
  <si>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</si>
  <si>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</si>
  <si>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</si>
  <si>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</si>
  <si>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</si>
  <si>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</si>
  <si>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</si>
  <si>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</si>
  <si>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</si>
  <si>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</si>
  <si>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</si>
  <si>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</si>
  <si>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</si>
  <si>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</si>
  <si>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</si>
  <si>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</si>
  <si>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</si>
  <si>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</si>
  <si>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</si>
  <si>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</si>
  <si>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</si>
  <si>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</si>
  <si>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</si>
  <si>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</si>
  <si>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</si>
  <si>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</si>
  <si>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</si>
  <si>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</si>
  <si>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</si>
  <si>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</si>
  <si>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</si>
  <si>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</si>
  <si>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</si>
  <si>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</si>
  <si>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</si>
  <si>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</si>
  <si>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</si>
  <si>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</si>
  <si>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</si>
  <si>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</si>
  <si>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</si>
  <si>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</si>
  <si>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</si>
  <si>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</si>
  <si>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</si>
  <si>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</si>
  <si>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</si>
  <si>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</si>
  <si>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</si>
  <si>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</si>
  <si>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</si>
  <si>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</si>
  <si>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</si>
  <si>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</si>
  <si>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</si>
  <si>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</si>
  <si>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</si>
  <si>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</si>
  <si>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</si>
  <si>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</si>
  <si>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</si>
  <si>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</si>
  <si>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</si>
  <si>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</si>
  <si>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</si>
  <si>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</si>
  <si>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</si>
  <si>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</si>
  <si>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</si>
  <si>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</si>
  <si>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</si>
  <si>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</si>
  <si>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</si>
  <si>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</si>
  <si>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</si>
  <si>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</si>
  <si>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</si>
  <si>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</si>
  <si>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</si>
  <si>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</si>
  <si>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</si>
  <si>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</si>
  <si>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</si>
  <si>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</si>
  <si>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</si>
  <si>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</si>
  <si>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</si>
  <si>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</si>
  <si>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</si>
  <si>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</si>
  <si>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</si>
  <si>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</si>
  <si>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</si>
  <si>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</si>
  <si>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</si>
  <si>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</si>
  <si>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</si>
  <si>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</si>
  <si>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</si>
  <si>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</si>
  <si>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</si>
  <si>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</si>
  <si>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</si>
  <si>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</si>
  <si>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</si>
  <si>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</si>
  <si>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</si>
  <si>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</si>
  <si>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</si>
  <si>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</si>
  <si>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</si>
  <si>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</si>
  <si>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</si>
  <si>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</si>
  <si>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</si>
  <si>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</si>
  <si>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</si>
  <si>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</si>
  <si>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</si>
  <si>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</si>
  <si>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</si>
  <si>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</si>
  <si>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</si>
  <si>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</si>
  <si>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</si>
  <si>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</si>
  <si>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</si>
  <si>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</si>
  <si>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</si>
  <si>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</si>
  <si>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</si>
  <si>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</si>
  <si>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</si>
  <si>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</si>
  <si>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</si>
  <si>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</si>
  <si>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</si>
  <si>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</si>
  <si>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</si>
  <si>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</si>
  <si>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</si>
  <si>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</si>
  <si>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</si>
  <si>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</si>
  <si>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</si>
  <si>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</si>
  <si>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</si>
  <si>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</si>
  <si>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</si>
  <si>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</si>
  <si>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</si>
  <si>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</si>
  <si>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</si>
  <si>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</si>
  <si>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</si>
  <si>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</si>
  <si>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</si>
  <si>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</si>
  <si>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</si>
  <si>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</si>
  <si>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</si>
  <si>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</si>
  <si>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</si>
  <si>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</si>
  <si>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</si>
  <si>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</si>
  <si>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</si>
  <si>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</si>
  <si>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</si>
  <si>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</si>
  <si>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</si>
  <si>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</si>
  <si>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</si>
  <si>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</si>
  <si>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</si>
  <si>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</si>
  <si>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</si>
  <si>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</si>
  <si>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</si>
  <si>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</si>
  <si>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</si>
  <si>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</si>
  <si>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</si>
  <si>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</si>
  <si>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</si>
  <si>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</si>
  <si>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</si>
  <si>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</si>
  <si>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</si>
  <si>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</si>
  <si>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</si>
  <si>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</si>
  <si>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</si>
  <si>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</si>
  <si>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</si>
  <si>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</si>
  <si>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</si>
  <si>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</si>
  <si>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</si>
  <si>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</si>
  <si>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</si>
  <si>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</si>
  <si>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</si>
  <si>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</si>
  <si>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</si>
  <si>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</si>
  <si>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</si>
  <si>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</si>
  <si>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</si>
  <si>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</si>
  <si>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</si>
  <si>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</si>
  <si>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</si>
  <si>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</si>
  <si>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</si>
  <si>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</si>
  <si>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</si>
  <si>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</si>
  <si>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</si>
  <si>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</si>
  <si>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</si>
  <si>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</si>
  <si>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</si>
  <si>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</si>
  <si>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</si>
  <si>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</si>
  <si>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</si>
  <si>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</si>
  <si>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</si>
  <si>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</si>
  <si>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</si>
  <si>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</si>
  <si>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</si>
  <si>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</si>
  <si>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</si>
  <si>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</si>
  <si>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</si>
  <si>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</si>
  <si>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</si>
  <si>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</si>
  <si>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</si>
  <si>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</si>
  <si>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</si>
  <si>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</si>
  <si>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</si>
  <si>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</si>
  <si>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</si>
  <si>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</si>
  <si>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</si>
  <si>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</si>
  <si>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</si>
  <si>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</si>
  <si>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</si>
  <si>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</si>
  <si>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</si>
  <si>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</si>
  <si>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</si>
  <si>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</si>
  <si>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</si>
  <si>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</si>
  <si>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</si>
  <si>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</si>
  <si>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</si>
  <si>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</si>
  <si>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</si>
  <si>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</si>
  <si>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</si>
  <si>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</si>
  <si>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</si>
  <si>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</si>
  <si>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</si>
  <si>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</si>
  <si>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</si>
  <si>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</si>
  <si>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</si>
  <si>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</si>
  <si>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</si>
  <si>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</si>
  <si>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</si>
  <si>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</si>
  <si>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</si>
  <si>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</si>
  <si>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</si>
  <si>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</si>
  <si>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</si>
  <si>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</si>
  <si>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</si>
  <si>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</si>
  <si>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</si>
  <si>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</si>
  <si>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</si>
  <si>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</si>
  <si>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</si>
  <si>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</si>
  <si>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</si>
  <si>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</si>
  <si>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</si>
  <si>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</si>
  <si>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</si>
  <si>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</si>
  <si>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</si>
  <si>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</si>
  <si>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</si>
  <si>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</si>
  <si>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</si>
  <si>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</si>
  <si>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</si>
  <si>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</si>
  <si>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</si>
  <si>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</si>
  <si>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</si>
  <si>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</si>
  <si>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</si>
  <si>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</si>
  <si>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</si>
  <si>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</si>
  <si>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</si>
  <si>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</si>
  <si>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</si>
  <si>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</si>
  <si>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</si>
  <si>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</si>
  <si>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</si>
  <si>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</si>
  <si>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</si>
  <si>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</si>
  <si>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</si>
  <si>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</si>
  <si>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</si>
  <si>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</si>
  <si>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</si>
  <si>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</si>
  <si>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</si>
  <si>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</si>
  <si>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</si>
  <si>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</si>
  <si>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</si>
  <si>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</si>
  <si>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</si>
  <si>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</si>
  <si>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</si>
  <si>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</si>
  <si>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</si>
  <si>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</si>
  <si>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</si>
  <si>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</si>
  <si>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</si>
  <si>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</si>
  <si>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</si>
  <si>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</si>
  <si>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</si>
  <si>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</si>
  <si>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</si>
  <si>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</si>
  <si>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</si>
  <si>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</si>
  <si>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</si>
  <si>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</si>
  <si>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</si>
  <si>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</si>
  <si>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</si>
  <si>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</si>
  <si>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</si>
  <si>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</si>
  <si>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</si>
  <si>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</si>
  <si>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</si>
  <si>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</si>
  <si>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</si>
  <si>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</si>
  <si>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</si>
  <si>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</si>
  <si>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</si>
  <si>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</si>
  <si>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</si>
  <si>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</si>
  <si>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</si>
  <si>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</si>
  <si>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</si>
  <si>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</si>
  <si>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</si>
  <si>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</si>
  <si>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</si>
  <si>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</si>
  <si>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</si>
  <si>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</si>
  <si>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</si>
  <si>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</si>
  <si>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</si>
  <si>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</si>
  <si>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</si>
  <si>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</si>
  <si>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</si>
  <si>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</si>
  <si>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</si>
  <si>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</si>
  <si>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</si>
  <si>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</si>
  <si>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</si>
  <si>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</si>
  <si>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</si>
  <si>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</si>
  <si>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</si>
  <si>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</si>
  <si>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</si>
  <si>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</si>
  <si>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</si>
  <si>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</si>
  <si>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</si>
  <si>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</si>
  <si>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</si>
  <si>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</si>
  <si>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</si>
  <si>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</si>
  <si>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</si>
  <si>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</si>
  <si>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</si>
  <si>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</si>
  <si>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</si>
  <si>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</si>
  <si>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</si>
  <si>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</si>
  <si>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</si>
  <si>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</si>
  <si>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</si>
  <si>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</si>
  <si>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</si>
  <si>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</si>
  <si>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</si>
  <si>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</si>
  <si>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</si>
  <si>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</si>
  <si>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</si>
  <si>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</si>
  <si>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</si>
  <si>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</si>
  <si>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</si>
  <si>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</si>
  <si>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</si>
  <si>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</si>
  <si>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</si>
  <si>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</si>
  <si>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</si>
  <si>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</si>
  <si>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</si>
  <si>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</si>
  <si>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</si>
  <si>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</si>
  <si>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</si>
  <si>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</si>
  <si>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</si>
  <si>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</si>
  <si>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</si>
  <si>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</si>
  <si>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</si>
  <si>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</si>
  <si>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</si>
  <si>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</si>
  <si>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</si>
  <si>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</si>
  <si>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</si>
  <si>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</si>
  <si>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</si>
  <si>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</si>
  <si>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</si>
  <si>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</si>
  <si>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</si>
  <si>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</si>
  <si>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</si>
  <si>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</si>
  <si>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</si>
  <si>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</si>
  <si>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</si>
  <si>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</si>
  <si>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</si>
  <si>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</si>
  <si>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</si>
  <si>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</si>
  <si>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</si>
  <si>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</si>
  <si>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</si>
  <si>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</si>
  <si>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</si>
  <si>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</si>
  <si>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</si>
  <si>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</si>
  <si>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</si>
  <si>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</si>
  <si>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</si>
  <si>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</si>
  <si>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</si>
  <si>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</si>
  <si>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</si>
  <si>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</si>
  <si>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</si>
  <si>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</si>
  <si>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</si>
  <si>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</si>
  <si>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</si>
  <si>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</si>
  <si>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</si>
  <si>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</si>
  <si>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</si>
  <si>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</si>
  <si>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</si>
  <si>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</si>
  <si>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</si>
  <si>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</si>
  <si>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</si>
  <si>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</si>
  <si>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</si>
  <si>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</si>
  <si>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</si>
  <si>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</si>
  <si>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</si>
  <si>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</si>
  <si>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</si>
  <si>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</si>
  <si>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</si>
  <si>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</si>
  <si>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</si>
  <si>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</si>
  <si>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</si>
  <si>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</si>
  <si>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</si>
  <si>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</si>
  <si>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</si>
  <si>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</si>
  <si>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</si>
  <si>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</si>
  <si>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</si>
  <si>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</si>
  <si>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</si>
  <si>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</si>
  <si>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</si>
  <si>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</si>
  <si>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</si>
  <si>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</si>
  <si>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</si>
  <si>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</si>
  <si>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</si>
  <si>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</si>
  <si>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</si>
  <si>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</si>
  <si>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</si>
  <si>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</si>
  <si>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</si>
  <si>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</si>
  <si>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</si>
  <si>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</si>
  <si>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</si>
  <si>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</si>
  <si>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</si>
  <si>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</si>
  <si>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</si>
  <si>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</si>
  <si>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</si>
  <si>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</si>
  <si>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</si>
  <si>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</si>
  <si>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</si>
  <si>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</si>
  <si>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</si>
  <si>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</si>
  <si>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</si>
  <si>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</si>
  <si>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</si>
  <si>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</si>
  <si>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</si>
  <si>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</si>
  <si>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</si>
  <si>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</si>
  <si>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</si>
  <si>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</si>
  <si>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</si>
  <si>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</si>
  <si>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</si>
  <si>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</si>
  <si>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</si>
  <si>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</si>
  <si>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</si>
  <si>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</si>
  <si>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</si>
  <si>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</si>
  <si>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</si>
  <si>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</si>
  <si>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</si>
  <si>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</si>
  <si>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</si>
  <si>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</si>
  <si>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</si>
  <si>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</si>
  <si>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</si>
  <si>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</si>
  <si>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</si>
  <si>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</si>
  <si>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</si>
  <si>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</si>
  <si>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</si>
  <si>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</si>
  <si>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</si>
  <si>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</si>
  <si>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</si>
  <si>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</si>
  <si>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</si>
  <si>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</si>
  <si>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</si>
  <si>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</si>
  <si>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</si>
  <si>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</si>
  <si>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</si>
  <si>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</si>
  <si>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</si>
  <si>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</si>
  <si>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</si>
  <si>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</si>
  <si>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</si>
  <si>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</si>
  <si>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</si>
  <si>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</si>
  <si>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</si>
  <si>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</si>
  <si>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</si>
  <si>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</si>
  <si>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</si>
  <si>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</si>
  <si>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</si>
  <si>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</si>
  <si>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</si>
  <si>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</si>
  <si>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</si>
  <si>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</si>
  <si>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</si>
  <si>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</si>
  <si>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</si>
  <si>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</si>
  <si>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</si>
  <si>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</si>
  <si>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</si>
  <si>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</si>
  <si>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</si>
  <si>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</si>
  <si>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</si>
  <si>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</si>
  <si>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</si>
  <si>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</si>
  <si>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</si>
  <si>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</si>
  <si>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</si>
  <si>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</si>
  <si>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</si>
  <si>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</si>
  <si>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</si>
  <si>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</si>
  <si>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</si>
  <si>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</si>
  <si>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</si>
  <si>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</si>
  <si>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</si>
  <si>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</si>
  <si>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</si>
  <si>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</si>
  <si>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</si>
  <si>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</si>
  <si>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</si>
  <si>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</si>
  <si>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</si>
  <si>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</si>
  <si>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</si>
  <si>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</si>
  <si>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</si>
  <si>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</si>
  <si>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</si>
  <si>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</si>
  <si>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</si>
  <si>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</si>
  <si>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</si>
  <si>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</si>
  <si>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</si>
  <si>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</si>
  <si>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</si>
  <si>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</si>
  <si>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</si>
  <si>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</si>
  <si>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</si>
  <si>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</si>
  <si>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</si>
  <si>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</si>
  <si>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</si>
  <si>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</si>
  <si>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</si>
  <si>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</si>
  <si>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</si>
  <si>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</si>
  <si>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</si>
  <si>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</si>
  <si>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</si>
  <si>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</si>
  <si>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</si>
  <si>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</si>
  <si>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</si>
  <si>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</si>
  <si>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</si>
  <si>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</si>
  <si>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</si>
  <si>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</si>
  <si>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</si>
  <si>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</si>
  <si>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</si>
  <si>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</si>
  <si>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</si>
  <si>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</si>
  <si>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</si>
  <si>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</si>
  <si>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</si>
  <si>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</si>
  <si>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</si>
  <si>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</si>
  <si>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</si>
  <si>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</si>
  <si>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</si>
  <si>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</si>
  <si>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</si>
  <si>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</si>
  <si>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</si>
  <si>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</si>
  <si>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</si>
  <si>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</si>
  <si>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</si>
  <si>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</si>
  <si>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</si>
  <si>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</si>
  <si>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</si>
  <si>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</si>
  <si>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</si>
  <si>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</si>
  <si>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</si>
  <si>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</si>
  <si>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</si>
  <si>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</si>
  <si>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</si>
  <si>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</si>
  <si>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</si>
  <si>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</si>
  <si>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</si>
  <si>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</si>
  <si>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</si>
  <si>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</si>
  <si>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</si>
  <si>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</si>
  <si>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</si>
  <si>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</si>
  <si>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</si>
  <si>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</si>
  <si>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</si>
  <si>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</si>
  <si>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</si>
  <si>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</si>
  <si>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</si>
  <si>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</si>
  <si>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</si>
  <si>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</si>
  <si>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</si>
  <si>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</si>
  <si>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</si>
  <si>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</si>
  <si>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</si>
  <si>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</si>
  <si>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</si>
  <si>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</si>
  <si>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</si>
  <si>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</si>
  <si>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</si>
  <si>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</si>
  <si>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</si>
  <si>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</si>
  <si>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</si>
  <si>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</si>
  <si>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</si>
  <si>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</si>
  <si>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</si>
  <si>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</si>
  <si>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</si>
  <si>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</si>
  <si>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</si>
  <si>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</si>
  <si>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</si>
  <si>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</si>
  <si>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</si>
  <si>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</si>
  <si>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</si>
  <si>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</si>
  <si>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</si>
  <si>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</si>
  <si>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</si>
  <si>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</si>
  <si>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</si>
  <si>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</si>
  <si>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</si>
  <si>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</si>
  <si>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</si>
  <si>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</si>
  <si>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</si>
  <si>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</si>
  <si>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</si>
  <si>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</si>
  <si>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</si>
  <si>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</si>
  <si>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</si>
  <si>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</si>
  <si>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</si>
  <si>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</si>
  <si>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</si>
  <si>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</si>
  <si>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</si>
  <si>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</si>
  <si>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</si>
  <si>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</si>
  <si>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</si>
  <si>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</si>
  <si>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</si>
  <si>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</si>
  <si>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</si>
  <si>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</si>
  <si>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</si>
  <si>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</si>
  <si>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</si>
  <si>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</si>
  <si>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</si>
  <si>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</si>
  <si>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</si>
  <si>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</si>
  <si>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</si>
  <si>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</si>
  <si>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</si>
  <si>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</si>
  <si>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</si>
  <si>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</si>
  <si>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</si>
  <si>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</si>
  <si>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</si>
  <si>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</si>
  <si>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</si>
  <si>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</si>
  <si>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</si>
  <si>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</si>
  <si>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</si>
  <si>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</si>
  <si>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</si>
  <si>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</si>
  <si>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</si>
  <si>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</si>
  <si>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</si>
  <si>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</si>
  <si>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</si>
  <si>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</si>
  <si>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</si>
  <si>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</si>
  <si>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</si>
  <si>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</si>
  <si>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</si>
  <si>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</si>
  <si>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</si>
  <si>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</si>
  <si>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</si>
  <si>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</si>
  <si>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</si>
  <si>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</si>
  <si>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</si>
  <si>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</si>
  <si>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</si>
  <si>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</si>
  <si>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</si>
  <si>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</si>
  <si>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</si>
  <si>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</si>
  <si>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</si>
  <si>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</si>
  <si>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</si>
  <si>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</si>
  <si>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</si>
  <si>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</si>
  <si>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</si>
  <si>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</si>
  <si>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</si>
  <si>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</si>
  <si>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</si>
  <si>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</si>
  <si>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</si>
  <si>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</si>
  <si>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</si>
  <si>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</si>
  <si>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</si>
  <si>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</si>
  <si>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</si>
  <si>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</si>
  <si>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</si>
  <si>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</si>
  <si>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</si>
  <si>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</si>
  <si>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</si>
  <si>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</si>
  <si>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</si>
  <si>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</si>
  <si>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</si>
  <si>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</si>
  <si>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</si>
  <si>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</si>
  <si>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</si>
  <si>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</si>
  <si>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</si>
  <si>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</si>
  <si>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</si>
  <si>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</si>
  <si>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</si>
  <si>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</si>
  <si>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</si>
  <si>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</si>
  <si>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</si>
  <si>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</si>
  <si>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</si>
  <si>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</si>
  <si>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</si>
  <si>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</si>
  <si>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</si>
  <si>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</si>
  <si>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</si>
  <si>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</si>
  <si>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</si>
  <si>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</si>
  <si>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</si>
  <si>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</si>
  <si>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</si>
  <si>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</si>
  <si>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</si>
  <si>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</si>
  <si>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</si>
  <si>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</si>
  <si>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</si>
  <si>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</si>
  <si>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</si>
  <si>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</si>
  <si>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</si>
  <si>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</si>
  <si>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</si>
  <si>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</si>
  <si>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</si>
  <si>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</si>
  <si>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</si>
  <si>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</si>
  <si>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</si>
  <si>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</si>
  <si>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</si>
  <si>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</si>
  <si>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</si>
  <si>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</si>
  <si>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</si>
  <si>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</si>
  <si>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</si>
  <si>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</si>
  <si>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</si>
  <si>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</si>
  <si>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</si>
  <si>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</si>
  <si>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</si>
  <si>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</si>
  <si>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</si>
  <si>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</si>
  <si>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</si>
  <si>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</si>
  <si>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</si>
  <si>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</si>
  <si>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</si>
  <si>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</si>
  <si>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</si>
  <si>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</si>
  <si>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</si>
  <si>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</si>
  <si>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</si>
  <si>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</si>
  <si>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</si>
  <si>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</si>
  <si>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</si>
  <si>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</si>
  <si>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</si>
  <si>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</si>
  <si>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</si>
  <si>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</si>
  <si>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</si>
  <si>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</si>
  <si>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</si>
  <si>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</si>
  <si>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</si>
  <si>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</si>
  <si>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</si>
  <si>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</si>
  <si>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</si>
  <si>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</si>
  <si>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</si>
  <si>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</si>
  <si>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</si>
  <si>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</si>
  <si>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</si>
  <si>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</si>
  <si>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</si>
  <si>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</si>
  <si>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</si>
  <si>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</si>
  <si>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</si>
  <si>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</si>
  <si>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</si>
  <si>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</si>
  <si>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</si>
  <si>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</si>
  <si>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</si>
  <si>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</si>
  <si>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</si>
  <si>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</si>
  <si>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</si>
  <si>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</si>
  <si>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</si>
  <si>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</si>
  <si>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</si>
  <si>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</si>
  <si>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</si>
  <si>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</si>
  <si>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</si>
  <si>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</si>
  <si>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</si>
  <si>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</si>
  <si>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</si>
  <si>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</si>
  <si>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</si>
  <si>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</si>
  <si>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</si>
  <si>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</si>
  <si>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</si>
  <si>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</si>
  <si>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</si>
  <si>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</si>
  <si>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</si>
  <si>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</si>
  <si>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</si>
  <si>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</si>
  <si>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</si>
  <si>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</si>
  <si>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</si>
  <si>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</si>
  <si>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</si>
  <si>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</si>
  <si>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</si>
  <si>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</si>
  <si>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</si>
  <si>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</si>
  <si>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</si>
  <si>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</si>
  <si>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</si>
  <si>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</si>
  <si>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</si>
  <si>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</si>
  <si>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</si>
  <si>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</si>
  <si>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</si>
  <si>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</si>
  <si>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</si>
  <si>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</si>
  <si>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</si>
  <si>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</si>
  <si>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</si>
  <si>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</si>
  <si>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</si>
  <si>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</si>
  <si>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</si>
  <si>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</si>
  <si>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</si>
  <si>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</si>
  <si>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</si>
  <si>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</si>
  <si>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</si>
  <si>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</si>
  <si>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</si>
  <si>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</si>
  <si>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</si>
  <si>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</si>
  <si>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</si>
  <si>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</si>
  <si>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</si>
  <si>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</si>
  <si>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</si>
  <si>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</si>
  <si>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</si>
  <si>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</si>
  <si>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</si>
  <si>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</si>
  <si>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</si>
  <si>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</si>
  <si>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</si>
  <si>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</si>
  <si>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</si>
  <si>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</si>
  <si>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</si>
  <si>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</si>
  <si>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</si>
  <si>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</si>
  <si>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</si>
  <si>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</si>
  <si>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</si>
  <si>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</si>
  <si>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</si>
  <si>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</si>
  <si>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</si>
  <si>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</si>
  <si>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</si>
  <si>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</si>
  <si>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</si>
  <si>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</si>
  <si>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</si>
  <si>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</si>
  <si>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</si>
  <si>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</si>
  <si>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</si>
  <si>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</si>
  <si>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</si>
  <si>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</si>
  <si>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</si>
  <si>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</si>
  <si>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</si>
  <si>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</si>
  <si>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</si>
  <si>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</si>
  <si>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</si>
  <si>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</si>
  <si>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</si>
  <si>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</si>
  <si>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</si>
  <si>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</si>
  <si>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</si>
  <si>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</si>
  <si>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</si>
  <si>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</si>
  <si>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</si>
  <si>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</si>
  <si>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</si>
  <si>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</si>
  <si>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</si>
  <si>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</si>
  <si>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</si>
  <si>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</si>
  <si>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</si>
  <si>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</si>
  <si>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</si>
  <si>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</si>
  <si>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</si>
  <si>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</si>
  <si>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</si>
  <si>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</si>
  <si>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</si>
  <si>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</si>
  <si>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</si>
  <si>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</si>
  <si>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</si>
  <si>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</si>
  <si>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</si>
  <si>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</si>
  <si>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</si>
  <si>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</si>
  <si>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</si>
  <si>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</si>
  <si>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</si>
  <si>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</si>
  <si>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</si>
  <si>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</si>
  <si>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</si>
  <si>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</si>
  <si>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</si>
  <si>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</si>
  <si>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</si>
  <si>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</si>
  <si>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</si>
  <si>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</si>
  <si>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</si>
  <si>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</si>
  <si>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</si>
  <si>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</si>
  <si>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</si>
  <si>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</si>
  <si>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</si>
  <si>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</si>
  <si>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</si>
  <si>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</si>
  <si>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</si>
  <si>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</si>
  <si>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</si>
  <si>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</si>
  <si>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</si>
  <si>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</si>
  <si>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</si>
  <si>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</si>
  <si>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</si>
  <si>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</si>
  <si>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</si>
  <si>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</si>
  <si>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</si>
  <si>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</si>
  <si>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</si>
  <si>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</si>
  <si>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</si>
  <si>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</si>
  <si>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</si>
  <si>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</si>
  <si>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</si>
  <si>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</si>
  <si>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</si>
  <si>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</si>
  <si>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</si>
  <si>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</si>
  <si>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</si>
  <si>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</si>
  <si>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</si>
  <si>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</si>
  <si>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</si>
  <si>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</si>
  <si>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</si>
  <si>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</si>
  <si>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</si>
  <si>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</si>
  <si>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</si>
  <si>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</si>
  <si>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</si>
  <si>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</si>
  <si>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</si>
  <si>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</si>
  <si>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</si>
  <si>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</si>
  <si>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</si>
  <si>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</si>
  <si>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</si>
  <si>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</si>
  <si>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</si>
  <si>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</si>
  <si>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</si>
  <si>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</si>
  <si>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</si>
  <si>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</si>
  <si>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</si>
  <si>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</si>
  <si>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</si>
  <si>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</si>
  <si>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</si>
  <si>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</si>
  <si>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</si>
  <si>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</si>
  <si>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</si>
  <si>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</si>
  <si>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</si>
  <si>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</si>
  <si>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</si>
  <si>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</si>
  <si>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</si>
  <si>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</si>
  <si>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</si>
  <si>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</si>
  <si>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</si>
  <si>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</si>
  <si>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</si>
  <si>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</si>
  <si>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</si>
  <si>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</si>
  <si>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</si>
  <si>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</si>
  <si>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</si>
  <si>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</si>
  <si>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</si>
  <si>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</si>
  <si>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</si>
  <si>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</si>
  <si>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</si>
  <si>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</si>
  <si>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</si>
  <si>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</si>
  <si>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</si>
  <si>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</si>
  <si>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</si>
  <si>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</si>
  <si>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</si>
  <si>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</si>
  <si>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</si>
  <si>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</si>
  <si>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</si>
  <si>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</si>
  <si>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</si>
  <si>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</si>
  <si>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</si>
  <si>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</si>
  <si>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</si>
  <si>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</si>
  <si>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</si>
  <si>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</si>
  <si>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</si>
  <si>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</si>
  <si>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</si>
  <si>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</si>
  <si>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</si>
  <si>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</si>
  <si>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</si>
  <si>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</si>
  <si>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</si>
  <si>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</si>
  <si>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</si>
  <si>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</si>
  <si>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</si>
  <si>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</si>
  <si>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</si>
  <si>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</si>
  <si>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</si>
  <si>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</si>
  <si>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</si>
  <si>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</si>
  <si>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</si>
  <si>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</si>
  <si>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</si>
  <si>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</si>
  <si>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</si>
  <si>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</si>
  <si>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</si>
  <si>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</si>
  <si>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</si>
  <si>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</si>
  <si>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</si>
  <si>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</si>
  <si>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</si>
  <si>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</si>
  <si>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</si>
  <si>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</si>
  <si>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</si>
  <si>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</si>
  <si>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</si>
  <si>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</si>
  <si>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</si>
  <si>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</si>
  <si>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</si>
  <si>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</si>
  <si>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</si>
  <si>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</si>
  <si>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</si>
  <si>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</si>
  <si>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</si>
  <si>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</si>
  <si>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</si>
  <si>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</si>
  <si>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</si>
  <si>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</si>
  <si>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</si>
  <si>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</si>
  <si>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</si>
  <si>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</si>
  <si>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</si>
  <si>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</si>
  <si>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</si>
  <si>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</si>
  <si>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</si>
  <si>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</si>
  <si>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</si>
  <si>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</si>
  <si>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</si>
  <si>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</si>
  <si>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</si>
  <si>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</si>
  <si>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</si>
  <si>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</si>
  <si>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</si>
  <si>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</si>
  <si>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</si>
  <si>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</si>
  <si>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</si>
  <si>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</si>
  <si>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</si>
  <si>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</si>
  <si>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</si>
  <si>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</si>
  <si>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</si>
  <si>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</si>
  <si>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</si>
  <si>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</si>
  <si>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</si>
  <si>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</si>
  <si>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</si>
  <si>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</si>
  <si>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</si>
  <si>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</si>
  <si>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</si>
  <si>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</si>
  <si>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</si>
  <si>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</si>
  <si>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</si>
  <si>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</si>
  <si>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</si>
  <si>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</si>
  <si>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</si>
  <si>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</si>
  <si>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</si>
  <si>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</si>
  <si>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</si>
  <si>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</si>
  <si>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</si>
  <si>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</si>
  <si>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</si>
  <si>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</si>
  <si>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</si>
  <si>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</si>
  <si>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</si>
  <si>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</si>
  <si>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</si>
  <si>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</si>
  <si>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</si>
  <si>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</si>
  <si>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</si>
  <si>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</si>
  <si>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</si>
  <si>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</si>
  <si>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</si>
  <si>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</si>
  <si>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</si>
  <si>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</si>
  <si>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</si>
  <si>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</si>
  <si>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</si>
  <si>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</si>
  <si>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</si>
  <si>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</si>
  <si>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</si>
  <si>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</si>
  <si>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</si>
  <si>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</si>
  <si>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</si>
  <si>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</si>
  <si>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</si>
  <si>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</si>
  <si>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</si>
  <si>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</si>
  <si>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</si>
  <si>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</si>
  <si>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</si>
  <si>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</si>
  <si>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</si>
  <si>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</si>
  <si>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</si>
  <si>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</si>
  <si>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</si>
  <si>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</si>
  <si>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</si>
  <si>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</si>
  <si>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</si>
  <si>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</si>
  <si>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</si>
  <si>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</si>
  <si>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</si>
  <si>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</si>
  <si>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</si>
  <si>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</si>
  <si>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</si>
  <si>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</si>
  <si>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</si>
  <si>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</si>
  <si>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</si>
  <si>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</si>
  <si>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</si>
  <si>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</si>
  <si>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</si>
  <si>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</si>
  <si>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</si>
  <si>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</si>
  <si>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</si>
  <si>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</si>
  <si>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</si>
  <si>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</si>
  <si>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</si>
  <si>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</si>
  <si>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</si>
  <si>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</si>
  <si>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</si>
  <si>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</si>
  <si>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</si>
  <si>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</si>
  <si>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</si>
  <si>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</si>
  <si>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</si>
  <si>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</si>
  <si>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</si>
  <si>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</si>
  <si>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</si>
  <si>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</si>
  <si>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</si>
  <si>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</si>
  <si>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</si>
  <si>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</si>
  <si>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</si>
  <si>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</si>
  <si>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</si>
  <si>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</si>
  <si>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</si>
  <si>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</si>
  <si>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</si>
  <si>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</si>
  <si>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</si>
  <si>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</si>
  <si>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</si>
  <si>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</si>
  <si>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</si>
  <si>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</si>
  <si>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</si>
  <si>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</si>
  <si>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</si>
  <si>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</si>
  <si>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</si>
  <si>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</si>
  <si>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</si>
  <si>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</si>
  <si>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</si>
  <si>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</si>
  <si>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</si>
  <si>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</si>
  <si>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</si>
  <si>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</si>
  <si>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</si>
  <si>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</si>
  <si>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</si>
  <si>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</si>
  <si>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</si>
  <si>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</si>
  <si>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</si>
  <si>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</si>
  <si>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</si>
  <si>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</si>
  <si>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</si>
  <si>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</si>
  <si>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</si>
  <si>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</si>
  <si>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</si>
  <si>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</si>
  <si>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</si>
  <si>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</si>
  <si>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</si>
  <si>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</si>
  <si>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</si>
  <si>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</si>
  <si>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</si>
  <si>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</si>
  <si>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</si>
  <si>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</si>
  <si>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</si>
  <si>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</si>
  <si>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</si>
  <si>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</si>
  <si>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</si>
  <si>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</si>
  <si>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</si>
  <si>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</si>
  <si>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</si>
  <si>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</si>
  <si>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</si>
  <si>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</si>
  <si>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</si>
  <si>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</si>
  <si>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</si>
  <si>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</si>
  <si>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</si>
  <si>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</si>
  <si>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</si>
  <si>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</si>
  <si>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</si>
  <si>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</si>
  <si>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</si>
  <si>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</si>
  <si>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</si>
  <si>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</si>
  <si>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</si>
  <si>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</si>
  <si>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</si>
  <si>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</si>
  <si>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</si>
  <si>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</si>
  <si>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</si>
  <si>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</si>
  <si>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</si>
  <si>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</si>
  <si>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</si>
  <si>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</si>
  <si>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</si>
  <si>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</si>
  <si>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</si>
  <si>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</si>
  <si>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</si>
  <si>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</si>
  <si>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</si>
  <si>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</si>
  <si>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</si>
  <si>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</si>
  <si>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</si>
  <si>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</si>
  <si>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</si>
  <si>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</si>
  <si>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</si>
  <si>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</si>
  <si>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</si>
  <si>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</si>
  <si>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</si>
  <si>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</si>
  <si>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</si>
  <si>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</si>
  <si>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</si>
  <si>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</si>
  <si>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</si>
  <si>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</si>
  <si>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</si>
  <si>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</si>
  <si>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</si>
  <si>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</si>
  <si>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</si>
  <si>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</si>
  <si>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</si>
  <si>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</si>
  <si>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</si>
  <si>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</si>
  <si>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</si>
  <si>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</si>
  <si>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</si>
  <si>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</si>
  <si>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</si>
  <si>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</si>
  <si>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</si>
  <si>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</si>
  <si>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</si>
  <si>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</si>
  <si>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</si>
  <si>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</si>
  <si>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</si>
  <si>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</si>
  <si>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</si>
  <si>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</si>
  <si>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</si>
  <si>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</si>
  <si>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</si>
  <si>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</si>
  <si>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</si>
  <si>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</si>
  <si>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</si>
  <si>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</si>
  <si>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</si>
  <si>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</si>
  <si>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</si>
  <si>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</si>
  <si>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</si>
  <si>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</si>
  <si>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</si>
  <si>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</si>
  <si>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</si>
  <si>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</si>
  <si>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</si>
  <si>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</si>
  <si>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</si>
  <si>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</si>
  <si>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</si>
  <si>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</si>
  <si>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</si>
  <si>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</si>
  <si>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</si>
  <si>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</si>
  <si>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</si>
  <si>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</si>
  <si>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</si>
  <si>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</si>
  <si>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</si>
  <si>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</si>
  <si>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</si>
  <si>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</si>
  <si>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</si>
  <si>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</si>
  <si>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</si>
  <si>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</si>
  <si>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</si>
  <si>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</si>
  <si>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</si>
  <si>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</si>
  <si>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</si>
  <si>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</si>
  <si>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</si>
  <si>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</si>
  <si>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</si>
  <si>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</si>
  <si>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</si>
  <si>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</si>
  <si>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</si>
  <si>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</si>
  <si>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</si>
  <si>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</si>
  <si>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</si>
  <si>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</si>
  <si>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</si>
  <si>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</si>
  <si>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</si>
  <si>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</si>
  <si>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</si>
  <si>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</si>
  <si>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</si>
  <si>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</si>
  <si>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</si>
  <si>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</si>
  <si>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</si>
  <si>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</si>
  <si>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</si>
  <si>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</si>
  <si>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</si>
  <si>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</si>
  <si>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</si>
  <si>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</si>
  <si>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</si>
  <si>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</si>
  <si>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</si>
  <si>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</si>
  <si>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</si>
  <si>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</si>
  <si>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</si>
  <si>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</si>
  <si>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</si>
  <si>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</si>
  <si>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</si>
  <si>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</si>
  <si>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</si>
  <si>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</si>
  <si>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</si>
  <si>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</si>
  <si>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</si>
  <si>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</si>
  <si>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</si>
  <si>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</si>
  <si>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</si>
  <si>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</si>
  <si>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</si>
  <si>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</si>
  <si>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</si>
  <si>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</si>
  <si>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</si>
  <si>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</si>
  <si>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</si>
  <si>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</si>
  <si>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</si>
  <si>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</si>
  <si>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</si>
  <si>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</si>
  <si>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</si>
  <si>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</si>
  <si>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</si>
  <si>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</si>
  <si>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</si>
  <si>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</si>
  <si>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</si>
  <si>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</si>
  <si>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</si>
  <si>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</si>
  <si>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</si>
  <si>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</si>
  <si>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</si>
  <si>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</si>
  <si>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</si>
  <si>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</si>
  <si>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</si>
  <si>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</si>
  <si>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</si>
  <si>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</si>
  <si>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</si>
  <si>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</si>
  <si>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</si>
  <si>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</si>
  <si>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</si>
  <si>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</si>
  <si>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</si>
  <si>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</si>
  <si>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</si>
  <si>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</si>
  <si>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</si>
  <si>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</si>
  <si>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</si>
  <si>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</si>
  <si>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</si>
  <si>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</si>
  <si>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</si>
  <si>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</si>
  <si>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</si>
  <si>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</si>
  <si>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</si>
  <si>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</si>
  <si>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</si>
  <si>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</si>
  <si>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</si>
  <si>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</si>
  <si>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</si>
  <si>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</si>
  <si>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</si>
  <si>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</si>
  <si>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</si>
  <si>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</si>
  <si>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</si>
  <si>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</si>
  <si>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</si>
  <si>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</si>
  <si>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</si>
  <si>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</si>
  <si>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</si>
  <si>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</si>
  <si>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</si>
  <si>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</si>
  <si>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</si>
  <si>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</si>
  <si>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</si>
  <si>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</si>
  <si>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</si>
  <si>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</si>
  <si>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</si>
  <si>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</si>
  <si>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</si>
  <si>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</si>
  <si>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</si>
  <si>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</si>
  <si>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</si>
  <si>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</si>
  <si>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</si>
  <si>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</si>
  <si>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</si>
  <si>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</si>
  <si>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</si>
  <si>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</si>
  <si>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</si>
  <si>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</si>
  <si>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</si>
  <si>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</si>
  <si>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</si>
  <si>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</si>
  <si>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</si>
  <si>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</si>
  <si>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</si>
  <si>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</si>
  <si>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</si>
  <si>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</si>
  <si>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</si>
  <si>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</si>
  <si>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</si>
  <si>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</si>
  <si>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</si>
  <si>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</si>
  <si>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</si>
  <si>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</si>
  <si>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</si>
  <si>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</si>
  <si>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</si>
  <si>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</si>
  <si>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</si>
  <si>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</si>
  <si>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</si>
  <si>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</si>
  <si>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</si>
  <si>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</si>
  <si>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</si>
  <si>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</si>
  <si>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</si>
  <si>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</si>
  <si>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</si>
  <si>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</si>
  <si>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</si>
  <si>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</si>
  <si>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</si>
  <si>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</si>
  <si>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</si>
  <si>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</si>
  <si>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</si>
  <si>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</si>
  <si>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</si>
  <si>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</si>
  <si>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</si>
  <si>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</si>
  <si>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</si>
  <si>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</si>
  <si>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</si>
  <si>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</si>
  <si>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</si>
  <si>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</si>
  <si>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</si>
  <si>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</si>
  <si>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</si>
  <si>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</si>
  <si>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</si>
  <si>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</si>
  <si>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</si>
  <si>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</si>
  <si>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</si>
  <si>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</si>
  <si>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</si>
  <si>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</si>
  <si>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</si>
  <si>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</si>
  <si>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</si>
  <si>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</si>
  <si>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</si>
  <si>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</si>
  <si>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</si>
  <si>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</si>
  <si>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</si>
  <si>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</si>
  <si>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</si>
  <si>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</si>
  <si>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</si>
  <si>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</si>
  <si>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</si>
  <si>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</si>
  <si>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</si>
  <si>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</si>
  <si>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</si>
  <si>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</si>
  <si>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</si>
  <si>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</si>
  <si>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</si>
  <si>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</si>
  <si>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</si>
  <si>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</si>
  <si>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</si>
  <si>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</si>
  <si>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</si>
  <si>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</si>
  <si>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</si>
  <si>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</si>
  <si>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</si>
  <si>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</si>
  <si>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</si>
  <si>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</si>
  <si>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</si>
  <si>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</si>
  <si>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</si>
  <si>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</si>
  <si>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</si>
  <si>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</si>
  <si>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</si>
  <si>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</si>
  <si>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</si>
  <si>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</si>
  <si>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</si>
  <si>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</si>
  <si>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</si>
  <si>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</si>
  <si>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</si>
  <si>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</si>
  <si>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</si>
  <si>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</si>
  <si>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</si>
  <si>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</si>
  <si>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</si>
  <si>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</si>
  <si>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</si>
  <si>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</si>
  <si>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</si>
  <si>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</si>
  <si>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</si>
  <si>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</si>
  <si>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</si>
  <si>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</si>
  <si>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</si>
  <si>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</si>
  <si>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</si>
  <si>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</si>
  <si>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</si>
  <si>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</si>
  <si>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</si>
  <si>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</si>
  <si>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</si>
  <si>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</si>
  <si>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</si>
  <si>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</si>
  <si>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</si>
  <si>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</si>
  <si>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</si>
  <si>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</si>
  <si>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</si>
  <si>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</si>
  <si>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</si>
  <si>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</si>
  <si>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</si>
  <si>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</si>
  <si>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</si>
  <si>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</si>
  <si>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</si>
  <si>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</si>
  <si>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</si>
  <si>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</si>
  <si>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</si>
  <si>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</si>
  <si>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</si>
  <si>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</si>
  <si>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</si>
  <si>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</si>
  <si>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</si>
  <si>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</si>
  <si>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</si>
  <si>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</si>
  <si>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</si>
  <si>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</si>
  <si>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</si>
  <si>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</si>
  <si>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</si>
  <si>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</si>
  <si>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</si>
  <si>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</si>
  <si>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</si>
  <si>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</si>
  <si>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</si>
  <si>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</si>
  <si>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</si>
  <si>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</si>
  <si>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</si>
  <si>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</si>
  <si>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</si>
  <si>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</si>
  <si>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</si>
  <si>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</si>
  <si>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</si>
  <si>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</si>
  <si>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</si>
  <si>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</si>
  <si>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</si>
  <si>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</si>
  <si>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</si>
  <si>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</si>
  <si>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</si>
  <si>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</si>
  <si>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</si>
  <si>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</si>
  <si>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</si>
  <si>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</si>
  <si>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</si>
  <si>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</si>
  <si>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</si>
  <si>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</si>
  <si>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</si>
  <si>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</si>
  <si>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</si>
  <si>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</si>
  <si>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</si>
  <si>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</si>
  <si>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</si>
  <si>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</si>
  <si>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</si>
  <si>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</si>
  <si>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</si>
  <si>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</si>
  <si>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</si>
  <si>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</si>
  <si>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</si>
  <si>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</si>
  <si>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</si>
  <si>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</si>
  <si>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</si>
  <si>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</si>
  <si>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</si>
  <si>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</si>
  <si>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</si>
  <si>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</si>
  <si>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</si>
  <si>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</si>
  <si>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</si>
  <si>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</si>
  <si>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</si>
  <si>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</si>
  <si>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</si>
  <si>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</si>
  <si>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</si>
  <si>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</si>
  <si>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</si>
  <si>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</si>
  <si>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</si>
  <si>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</si>
  <si>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</si>
  <si>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</si>
  <si>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</si>
  <si>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</si>
  <si>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</si>
  <si>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</si>
  <si>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</si>
  <si>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</si>
  <si>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</si>
  <si>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</si>
  <si>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</si>
  <si>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</si>
  <si>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</si>
  <si>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</si>
  <si>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</si>
  <si>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</si>
  <si>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</si>
  <si>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</si>
  <si>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</si>
  <si>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</si>
  <si>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</si>
  <si>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</si>
  <si>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</si>
  <si>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</si>
  <si>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</si>
  <si>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</si>
  <si>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</si>
  <si>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</si>
  <si>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</si>
  <si>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</si>
  <si>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</si>
  <si>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</si>
  <si>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</si>
  <si>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</si>
  <si>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</si>
  <si>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</si>
  <si>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</si>
  <si>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</si>
  <si>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</si>
  <si>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</si>
  <si>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</si>
  <si>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</si>
  <si>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</si>
  <si>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</si>
  <si>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</si>
  <si>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</si>
  <si>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</si>
  <si>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</si>
  <si>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</si>
  <si>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</si>
  <si>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</si>
  <si>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</si>
  <si>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</si>
  <si>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</si>
  <si>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</si>
  <si>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</si>
  <si>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</si>
  <si>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</si>
  <si>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</si>
  <si>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</si>
  <si>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</si>
  <si>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</si>
  <si>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</si>
  <si>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</si>
  <si>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</si>
  <si>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</si>
  <si>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</si>
  <si>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</si>
  <si>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</si>
  <si>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</si>
  <si>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</si>
  <si>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</si>
  <si>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</si>
  <si>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</si>
  <si>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</si>
  <si>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</si>
  <si>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</si>
  <si>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</si>
  <si>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</si>
  <si>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</si>
  <si>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</si>
  <si>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</si>
  <si>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</si>
  <si>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</si>
  <si>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</si>
  <si>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</si>
  <si>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</si>
  <si>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</si>
  <si>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</si>
  <si>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</si>
  <si>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</si>
  <si>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</si>
  <si>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</si>
  <si>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</si>
  <si>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</si>
  <si>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</si>
  <si>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</si>
  <si>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</si>
  <si>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</si>
  <si>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</si>
  <si>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</si>
  <si>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</si>
  <si>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</si>
  <si>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</si>
  <si>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</si>
  <si>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</si>
  <si>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</si>
  <si>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</si>
  <si>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</si>
  <si>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</si>
  <si>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</si>
  <si>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</si>
  <si>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</si>
  <si>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</si>
  <si>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</si>
  <si>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</si>
  <si>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</si>
  <si>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</si>
  <si>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</si>
  <si>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</si>
  <si>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</si>
  <si>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</si>
  <si>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</si>
  <si>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</si>
  <si>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</si>
  <si>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</si>
  <si>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</si>
  <si>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</si>
  <si>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</si>
  <si>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</si>
  <si>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</si>
  <si>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</si>
  <si>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</si>
  <si>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</si>
  <si>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</si>
  <si>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</si>
  <si>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</si>
  <si>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</si>
  <si>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</si>
  <si>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</si>
  <si>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</si>
  <si>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</si>
  <si>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</si>
  <si>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</si>
  <si>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</si>
  <si>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</si>
  <si>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</si>
  <si>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</si>
  <si>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</si>
  <si>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</si>
  <si>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</si>
  <si>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</si>
  <si>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</si>
  <si>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</si>
  <si>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</si>
  <si>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</si>
  <si>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</si>
  <si>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</si>
  <si>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</si>
  <si>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</si>
  <si>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</si>
  <si>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</si>
  <si>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</si>
  <si>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</si>
  <si>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</si>
  <si>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</si>
  <si>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</si>
  <si>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</si>
  <si>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</si>
  <si>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</si>
  <si>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</si>
  <si>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</si>
  <si>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</si>
  <si>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</si>
  <si>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</si>
  <si>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</si>
  <si>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</si>
  <si>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</si>
  <si>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</si>
  <si>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</si>
  <si>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</si>
  <si>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</si>
  <si>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</si>
  <si>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</si>
  <si>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</si>
  <si>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</si>
  <si>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</si>
  <si>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</si>
  <si>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</si>
  <si>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</si>
  <si>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</si>
  <si>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</si>
  <si>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</si>
  <si>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</si>
  <si>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</si>
  <si>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</si>
  <si>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</si>
  <si>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</si>
  <si>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</si>
  <si>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</si>
  <si>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</si>
  <si>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</si>
  <si>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</si>
  <si>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</si>
  <si>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</si>
  <si>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</si>
  <si>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</si>
  <si>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</si>
  <si>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</si>
  <si>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</si>
  <si>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</si>
  <si>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</si>
  <si>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</si>
  <si>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</si>
  <si>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</si>
  <si>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</si>
  <si>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</si>
  <si>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</si>
  <si>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</si>
  <si>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</si>
  <si>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</si>
  <si>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</si>
  <si>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</si>
  <si>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</si>
  <si>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</si>
  <si>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</si>
  <si>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</si>
  <si>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</si>
  <si>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</si>
  <si>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</si>
  <si>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</si>
  <si>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</si>
  <si>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</si>
  <si>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</si>
  <si>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</si>
  <si>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</si>
  <si>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</si>
  <si>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</si>
  <si>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</si>
  <si>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</si>
  <si>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</si>
  <si>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</si>
  <si>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</si>
  <si>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</si>
  <si>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</si>
  <si>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</si>
  <si>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</si>
  <si>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</si>
  <si>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</si>
  <si>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</si>
  <si>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</si>
  <si>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</si>
  <si>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</si>
  <si>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</si>
  <si>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</si>
  <si>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</si>
  <si>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</si>
  <si>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</si>
  <si>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</si>
  <si>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</si>
  <si>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</si>
  <si>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</si>
  <si>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</si>
  <si>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</si>
  <si>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</si>
  <si>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</si>
  <si>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</si>
  <si>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</si>
  <si>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</si>
  <si>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</si>
  <si>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</si>
  <si>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</si>
  <si>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</si>
  <si>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</si>
  <si>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</si>
  <si>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</si>
  <si>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</si>
  <si>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</si>
  <si>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</si>
  <si>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</si>
  <si>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</si>
  <si>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</si>
  <si>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</si>
  <si>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</si>
  <si>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</si>
  <si>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</si>
  <si>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</si>
  <si>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</si>
  <si>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</si>
  <si>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</si>
  <si>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</si>
  <si>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</si>
  <si>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</si>
  <si>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</si>
  <si>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</si>
  <si>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</si>
  <si>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</si>
  <si>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</si>
  <si>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</si>
  <si>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</si>
  <si>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</si>
  <si>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</si>
  <si>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</si>
  <si>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</si>
  <si>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</si>
  <si>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</si>
  <si>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</si>
  <si>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</si>
  <si>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</si>
  <si>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</si>
  <si>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</si>
  <si>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</si>
  <si>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</si>
  <si>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</si>
  <si>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</si>
  <si>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</si>
  <si>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</si>
  <si>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</si>
  <si>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</si>
  <si>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</si>
  <si>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</si>
  <si>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</si>
  <si>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</si>
  <si>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</si>
  <si>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</si>
  <si>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</si>
  <si>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</si>
  <si>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</si>
  <si>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</si>
  <si>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</si>
  <si>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</si>
  <si>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</si>
  <si>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</si>
  <si>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</si>
  <si>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</si>
  <si>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</si>
  <si>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</si>
  <si>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</si>
  <si>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</si>
  <si>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</si>
  <si>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</si>
  <si>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</si>
  <si>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</si>
  <si>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</si>
  <si>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</si>
  <si>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</si>
  <si>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</si>
  <si>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</si>
  <si>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</si>
  <si>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</si>
  <si>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</si>
  <si>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</si>
  <si>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</si>
  <si>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</si>
  <si>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</si>
  <si>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</si>
  <si>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</si>
  <si>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</si>
  <si>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</si>
  <si>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</si>
  <si>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</si>
  <si>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</si>
  <si>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</si>
  <si>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</si>
  <si>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</si>
  <si>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</si>
  <si>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</si>
  <si>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</si>
  <si>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</si>
  <si>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</si>
  <si>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</si>
  <si>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</si>
  <si>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</si>
  <si>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</si>
  <si>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</si>
  <si>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</si>
  <si>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</si>
  <si>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</si>
  <si>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</si>
  <si>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</si>
  <si>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</si>
  <si>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</si>
  <si>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</si>
  <si>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</si>
  <si>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</si>
  <si>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</si>
  <si>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</si>
  <si>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</si>
  <si>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</si>
  <si>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</si>
  <si>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</si>
  <si>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</si>
  <si>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</si>
  <si>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</si>
  <si>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</si>
  <si>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</si>
  <si>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</si>
  <si>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</si>
  <si>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</si>
  <si>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</si>
  <si>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</si>
  <si>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</si>
  <si>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</si>
  <si>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</si>
  <si>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</si>
  <si>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</si>
  <si>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</si>
  <si>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</si>
  <si>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</si>
  <si>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</si>
  <si>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</si>
  <si>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</si>
  <si>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</si>
  <si>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</si>
  <si>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</si>
  <si>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</si>
  <si>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</si>
  <si>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</si>
  <si>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</si>
  <si>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</si>
  <si>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</si>
  <si>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</si>
  <si>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</si>
  <si>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</si>
  <si>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</si>
  <si>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</si>
  <si>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</si>
  <si>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</si>
  <si>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</si>
  <si>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</si>
  <si>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</si>
  <si>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</si>
  <si>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</si>
  <si>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</si>
  <si>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</si>
  <si>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</si>
  <si>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</si>
  <si>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</si>
  <si>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</si>
  <si>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</si>
  <si>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</si>
  <si>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</si>
  <si>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</si>
  <si>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</si>
  <si>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</si>
  <si>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</si>
  <si>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</si>
  <si>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</si>
  <si>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</si>
  <si>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</si>
  <si>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</si>
  <si>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</si>
  <si>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</si>
  <si>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</si>
  <si>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</si>
  <si>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</si>
  <si>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</si>
  <si>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</si>
  <si>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</si>
  <si>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</si>
  <si>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</si>
  <si>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</si>
  <si>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</si>
  <si>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</si>
  <si>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</si>
  <si>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</si>
  <si>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</si>
  <si>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</si>
  <si>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</si>
  <si>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</si>
  <si>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</si>
  <si>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</si>
  <si>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</si>
  <si>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</si>
  <si>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</si>
  <si>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</si>
  <si>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</si>
  <si>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</si>
  <si>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</si>
  <si>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</si>
  <si>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</si>
  <si>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</si>
  <si>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</si>
  <si>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</si>
  <si>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</si>
  <si>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</si>
  <si>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</si>
  <si>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</si>
  <si>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</si>
  <si>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</si>
  <si>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</si>
  <si>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</si>
  <si>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</si>
  <si>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</si>
  <si>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</si>
  <si>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</si>
  <si>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</si>
  <si>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</si>
  <si>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</si>
  <si>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</si>
  <si>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</si>
  <si>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</si>
  <si>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</si>
  <si>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</si>
  <si>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</si>
  <si>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</si>
  <si>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</si>
  <si>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</si>
  <si>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</si>
  <si>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</si>
  <si>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</si>
  <si>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</si>
  <si>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</si>
  <si>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</si>
  <si>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</si>
  <si>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</si>
  <si>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</si>
  <si>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</si>
  <si>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</si>
  <si>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</si>
  <si>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</si>
  <si>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</si>
  <si>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</si>
  <si>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</si>
  <si>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</si>
  <si>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</si>
  <si>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</si>
  <si>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</si>
  <si>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</si>
  <si>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</si>
  <si>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</si>
  <si>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</si>
  <si>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</si>
  <si>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</si>
  <si>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</si>
  <si>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</si>
  <si>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</si>
  <si>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</si>
  <si>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</si>
  <si>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</si>
  <si>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</si>
  <si>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</si>
  <si>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</si>
  <si>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</si>
  <si>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</si>
  <si>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</si>
  <si>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</si>
  <si>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</si>
  <si>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</si>
  <si>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</si>
  <si>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</si>
  <si>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</si>
  <si>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</si>
  <si>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</si>
  <si>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</si>
  <si>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</si>
  <si>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</si>
  <si>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</si>
  <si>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</si>
  <si>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</si>
  <si>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</si>
  <si>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</si>
  <si>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</si>
  <si>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</si>
  <si>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</si>
  <si>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</si>
  <si>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</si>
  <si>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</si>
  <si>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</si>
  <si>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</si>
  <si>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</si>
  <si>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</si>
  <si>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</si>
  <si>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</si>
  <si>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</si>
  <si>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</si>
  <si>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</si>
  <si>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</si>
  <si>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</si>
  <si>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</si>
  <si>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</si>
  <si>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</si>
  <si>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</si>
  <si>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</si>
  <si>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</si>
  <si>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</si>
  <si>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</si>
  <si>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</si>
  <si>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</si>
  <si>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</si>
  <si>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</si>
  <si>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</si>
  <si>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</si>
  <si>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</si>
  <si>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</si>
  <si>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</si>
  <si>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</si>
  <si>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</si>
  <si>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</si>
  <si>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</si>
  <si>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</si>
  <si>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</si>
  <si>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</si>
  <si>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</si>
  <si>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</si>
  <si>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</si>
  <si>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</si>
  <si>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</si>
  <si>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</si>
  <si>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</si>
  <si>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</si>
  <si>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</si>
  <si>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</si>
  <si>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</si>
  <si>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</si>
  <si>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</si>
  <si>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</si>
  <si>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</si>
  <si>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</si>
  <si>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</si>
  <si>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</si>
  <si>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</si>
  <si>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</si>
  <si>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</si>
  <si>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</si>
  <si>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</si>
  <si>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</si>
  <si>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</si>
  <si>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</si>
  <si>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</si>
  <si>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</si>
  <si>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</si>
  <si>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</si>
  <si>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</si>
  <si>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</si>
  <si>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</si>
  <si>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</si>
  <si>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</si>
  <si>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</si>
  <si>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</si>
  <si>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</si>
  <si>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</si>
  <si>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</si>
  <si>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</si>
  <si>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</si>
  <si>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</si>
  <si>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</si>
  <si>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</si>
  <si>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</si>
  <si>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</si>
  <si>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</si>
  <si>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</si>
  <si>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</si>
  <si>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</si>
  <si>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</si>
  <si>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</si>
  <si>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</si>
  <si>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</si>
  <si>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</si>
  <si>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</si>
  <si>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</si>
  <si>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</si>
  <si>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</si>
  <si>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</si>
  <si>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</si>
  <si>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</si>
  <si>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</si>
  <si>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</si>
  <si>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</si>
  <si>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</si>
  <si>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</si>
  <si>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</si>
  <si>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</si>
  <si>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</si>
  <si>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</si>
  <si>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</si>
  <si>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</si>
  <si>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</si>
  <si>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</si>
  <si>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</si>
  <si>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</si>
  <si>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</si>
  <si>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</si>
  <si>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</si>
  <si>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</si>
  <si>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</si>
  <si>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</si>
  <si>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</si>
  <si>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</si>
  <si>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</si>
  <si>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</si>
  <si>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</si>
  <si>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</si>
  <si>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</si>
  <si>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</si>
  <si>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</si>
  <si>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</si>
  <si>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</si>
  <si>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</si>
  <si>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</si>
  <si>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</si>
  <si>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</si>
  <si>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</si>
  <si>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</si>
  <si>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</si>
  <si>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</si>
  <si>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</si>
  <si>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</si>
  <si>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</si>
  <si>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</si>
  <si>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</si>
  <si>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</si>
  <si>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</si>
  <si>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</si>
  <si>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</si>
  <si>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</si>
  <si>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</si>
  <si>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</si>
  <si>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</si>
  <si>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</si>
  <si>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</si>
  <si>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</si>
  <si>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</si>
  <si>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</si>
  <si>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</si>
  <si>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</si>
  <si>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</si>
  <si>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</si>
  <si>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</si>
  <si>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</si>
  <si>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</si>
  <si>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</si>
  <si>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</si>
  <si>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</si>
  <si>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</si>
  <si>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</si>
  <si>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</si>
  <si>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</si>
  <si>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</si>
  <si>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</si>
  <si>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</si>
  <si>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</si>
  <si>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</si>
  <si>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</si>
  <si>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</si>
  <si>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</si>
  <si>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</si>
  <si>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</si>
  <si>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</si>
  <si>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</si>
  <si>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</si>
  <si>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</si>
  <si>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</si>
  <si>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</si>
  <si>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</si>
  <si>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</si>
  <si>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</si>
  <si>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</si>
  <si>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</si>
  <si>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</si>
  <si>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</si>
  <si>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</si>
  <si>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</si>
  <si>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</si>
  <si>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</si>
  <si>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</si>
  <si>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</si>
  <si>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</si>
  <si>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</si>
  <si>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</si>
  <si>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</si>
  <si>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</si>
  <si>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</si>
  <si>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</si>
  <si>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</si>
  <si>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</si>
  <si>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</si>
  <si>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</si>
  <si>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</si>
  <si>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</si>
  <si>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</si>
  <si>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</si>
  <si>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</si>
  <si>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</si>
  <si>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</si>
  <si>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</si>
  <si>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</si>
  <si>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</si>
  <si>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</si>
  <si>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</si>
  <si>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</si>
  <si>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</si>
  <si>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</si>
  <si>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</si>
  <si>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</si>
  <si>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</si>
  <si>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</si>
  <si>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</si>
  <si>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</si>
  <si>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</si>
  <si>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</si>
  <si>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</si>
  <si>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</si>
  <si>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</si>
  <si>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</si>
  <si>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</si>
  <si>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</si>
  <si>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</si>
  <si>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</si>
  <si>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</si>
  <si>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</si>
  <si>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</si>
  <si>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</si>
  <si>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</si>
  <si>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</si>
  <si>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</si>
  <si>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</si>
  <si>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</si>
  <si>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</si>
  <si>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</si>
  <si>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</si>
  <si>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</si>
  <si>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</si>
  <si>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</si>
  <si>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</si>
  <si>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</si>
  <si>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</si>
  <si>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</si>
  <si>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</si>
  <si>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</si>
  <si>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</si>
  <si>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</si>
  <si>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</si>
  <si>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</si>
  <si>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</si>
  <si>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</si>
  <si>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</si>
  <si>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</si>
  <si>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</si>
  <si>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</si>
  <si>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</si>
  <si>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</si>
  <si>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</si>
  <si>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</si>
  <si>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</si>
  <si>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</si>
  <si>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</si>
  <si>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</si>
  <si>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</si>
  <si>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</si>
  <si>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</si>
  <si>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</si>
  <si>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</si>
  <si>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</si>
  <si>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</si>
  <si>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</si>
  <si>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</si>
  <si>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</si>
  <si>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</si>
  <si>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</si>
  <si>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</si>
  <si>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</si>
  <si>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</si>
  <si>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</si>
  <si>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</si>
  <si>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</si>
  <si>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</si>
  <si>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</si>
  <si>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</si>
  <si>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</si>
  <si>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</si>
  <si>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</si>
  <si>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</si>
  <si>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</si>
  <si>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</si>
  <si>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</si>
  <si>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</si>
  <si>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</si>
  <si>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</si>
  <si>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</si>
  <si>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</si>
  <si>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</si>
  <si>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</si>
  <si>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</si>
  <si>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</si>
  <si>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</si>
  <si>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</si>
  <si>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</si>
  <si>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</si>
  <si>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</si>
  <si>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</si>
  <si>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</si>
  <si>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</si>
  <si>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</si>
  <si>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</si>
  <si>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</si>
  <si>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</si>
  <si>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</si>
  <si>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</si>
  <si>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</si>
  <si>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</si>
  <si>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</si>
  <si>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</si>
  <si>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</si>
  <si>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</si>
  <si>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</si>
  <si>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</si>
  <si>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</si>
  <si>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</si>
  <si>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</si>
  <si>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</si>
  <si>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</si>
  <si>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</si>
  <si>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</si>
  <si>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</si>
  <si>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</si>
  <si>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</si>
  <si>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</si>
  <si>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</si>
  <si>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</si>
  <si>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</si>
  <si>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</si>
  <si>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</si>
  <si>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</si>
  <si>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</si>
  <si>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</si>
  <si>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</si>
  <si>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</si>
  <si>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</si>
  <si>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</si>
  <si>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</si>
  <si>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</si>
  <si>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</si>
  <si>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</si>
  <si>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</si>
  <si>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</si>
  <si>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</si>
  <si>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</si>
  <si>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</si>
  <si>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</si>
  <si>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</si>
  <si>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</si>
  <si>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</si>
  <si>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</si>
  <si>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</si>
  <si>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</si>
  <si>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</si>
  <si>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</si>
  <si>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</si>
  <si>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</si>
  <si>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</si>
  <si>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</si>
  <si>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</si>
  <si>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</si>
  <si>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</si>
  <si>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</si>
  <si>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</si>
  <si>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</si>
  <si>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</si>
  <si>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</si>
  <si>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</si>
  <si>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</si>
  <si>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</si>
  <si>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</si>
  <si>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</si>
  <si>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</si>
  <si>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</si>
  <si>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</si>
  <si>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</si>
  <si>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</si>
  <si>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</si>
  <si>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</si>
  <si>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</si>
  <si>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</si>
  <si>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</si>
  <si>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</si>
  <si>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</si>
  <si>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</si>
  <si>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</si>
  <si>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</si>
  <si>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</si>
  <si>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</si>
  <si>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</si>
  <si>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</si>
  <si>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</si>
  <si>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</si>
  <si>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</si>
  <si>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</si>
  <si>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</si>
  <si>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</si>
  <si>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</si>
  <si>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</si>
  <si>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</si>
  <si>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</si>
  <si>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</si>
  <si>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</si>
  <si>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</si>
  <si>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</si>
  <si>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</si>
  <si>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</si>
  <si>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</si>
  <si>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</si>
  <si>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</si>
  <si>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</si>
  <si>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</si>
  <si>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</si>
  <si>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</si>
  <si>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</si>
  <si>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</si>
  <si>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</si>
  <si>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</si>
  <si>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</si>
  <si>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</si>
  <si>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</si>
  <si>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</si>
  <si>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</si>
  <si>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</si>
  <si>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</si>
  <si>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</si>
  <si>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</si>
  <si>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</si>
  <si>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</si>
  <si>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</si>
  <si>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</si>
  <si>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</si>
  <si>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</si>
  <si>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</si>
  <si>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</si>
  <si>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</si>
  <si>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</si>
  <si>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</si>
  <si>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</si>
  <si>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</si>
  <si>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</si>
  <si>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</si>
  <si>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</si>
  <si>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</si>
  <si>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</si>
  <si>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</si>
  <si>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</si>
  <si>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</si>
  <si>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</si>
  <si>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</si>
  <si>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</si>
  <si>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</si>
  <si>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</si>
  <si>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</si>
  <si>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</si>
  <si>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</si>
  <si>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</si>
  <si>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</si>
  <si>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</si>
  <si>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</si>
  <si>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</si>
  <si>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</si>
  <si>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</si>
  <si>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</si>
  <si>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</si>
  <si>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</si>
  <si>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</si>
  <si>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</si>
  <si>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</si>
  <si>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</si>
  <si>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</si>
  <si>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</si>
  <si>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</si>
  <si>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</si>
  <si>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</si>
  <si>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</si>
  <si>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</si>
  <si>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</si>
  <si>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</si>
  <si>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</si>
  <si>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</si>
  <si>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</si>
  <si>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</si>
  <si>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</si>
  <si>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</si>
  <si>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</si>
  <si>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</si>
  <si>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</si>
  <si>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</si>
  <si>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</si>
  <si>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</si>
  <si>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</si>
  <si>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</si>
  <si>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</si>
  <si>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</si>
  <si>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</si>
  <si>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</si>
  <si>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</si>
  <si>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</si>
  <si>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</si>
  <si>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</si>
  <si>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</si>
  <si>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</si>
  <si>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</si>
  <si>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</si>
  <si>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</si>
  <si>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</si>
  <si>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</si>
  <si>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</si>
  <si>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</si>
  <si>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</si>
  <si>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</si>
  <si>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</si>
  <si>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</si>
  <si>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</si>
  <si>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</si>
  <si>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</si>
  <si>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</si>
  <si>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</si>
  <si>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</si>
  <si>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</si>
  <si>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</si>
  <si>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</si>
  <si>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</si>
  <si>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</si>
  <si>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</si>
  <si>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</si>
  <si>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</si>
  <si>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</si>
  <si>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</si>
  <si>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</si>
  <si>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</si>
  <si>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</si>
  <si>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</si>
  <si>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</si>
  <si>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</si>
  <si>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</si>
  <si>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</si>
  <si>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</si>
  <si>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</si>
  <si>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</si>
  <si>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</si>
  <si>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</si>
  <si>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</si>
  <si>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</si>
  <si>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</si>
  <si>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</si>
  <si>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</si>
  <si>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</si>
  <si>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</si>
  <si>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</si>
  <si>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</si>
  <si>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</si>
  <si>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</si>
  <si>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</si>
  <si>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</si>
  <si>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</si>
  <si>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</si>
  <si>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</si>
  <si>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</si>
  <si>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</si>
  <si>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</si>
  <si>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</si>
  <si>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</si>
  <si>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</si>
  <si>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</si>
  <si>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</si>
  <si>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</si>
  <si>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</si>
  <si>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</si>
  <si>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</si>
  <si>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</si>
  <si>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</si>
  <si>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</si>
  <si>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</si>
  <si>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</si>
  <si>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</si>
  <si>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</si>
  <si>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</si>
  <si>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</si>
  <si>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</si>
  <si>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</si>
  <si>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</si>
  <si>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</si>
  <si>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</si>
  <si>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</si>
  <si>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</si>
  <si>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</si>
  <si>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</si>
  <si>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</si>
  <si>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</si>
  <si>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</si>
  <si>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</si>
  <si>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</si>
  <si>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</si>
  <si>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</si>
  <si>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</si>
  <si>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</si>
  <si>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</si>
  <si>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</si>
  <si>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</si>
  <si>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</si>
  <si>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</si>
  <si>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</si>
  <si>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</si>
  <si>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</si>
  <si>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</si>
  <si>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</si>
  <si>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</si>
  <si>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</si>
  <si>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</si>
  <si>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</si>
  <si>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</si>
  <si>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</si>
  <si>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</si>
  <si>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</si>
  <si>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</si>
  <si>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</si>
  <si>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</si>
  <si>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</si>
  <si>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</si>
  <si>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</si>
  <si>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</si>
  <si>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</si>
  <si>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</si>
  <si>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</si>
  <si>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</si>
  <si>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</si>
  <si>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</si>
  <si>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</si>
  <si>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</si>
  <si>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</si>
  <si>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</si>
  <si>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</si>
  <si>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</si>
  <si>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</si>
  <si>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</si>
  <si>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</si>
  <si>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</si>
  <si>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</si>
  <si>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</si>
  <si>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</si>
  <si>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</si>
  <si>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</si>
  <si>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</si>
  <si>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</si>
  <si>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</si>
  <si>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</si>
  <si>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</si>
  <si>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</si>
  <si>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</si>
  <si>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</si>
  <si>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</si>
  <si>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</si>
  <si>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</si>
  <si>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</si>
  <si>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</si>
  <si>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</si>
  <si>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</si>
  <si>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</si>
  <si>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</si>
  <si>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</si>
  <si>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</si>
  <si>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</si>
  <si>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</si>
  <si>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</si>
  <si>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</si>
  <si>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</si>
  <si>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</si>
  <si>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</si>
  <si>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</si>
  <si>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</si>
  <si>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</si>
  <si>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</si>
  <si>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</si>
  <si>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</si>
  <si>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</si>
  <si>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</si>
  <si>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</si>
  <si>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</si>
  <si>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</si>
  <si>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</si>
  <si>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</si>
  <si>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</si>
  <si>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</si>
  <si>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</si>
  <si>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</si>
  <si>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</si>
  <si>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</si>
  <si>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</si>
  <si>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</si>
  <si>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</si>
  <si>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</si>
  <si>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</si>
  <si>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</si>
  <si>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</si>
  <si>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</si>
  <si>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</si>
  <si>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</si>
  <si>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</si>
  <si>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</si>
  <si>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</si>
  <si>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</si>
  <si>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</si>
  <si>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</si>
  <si>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</si>
  <si>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</si>
  <si>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</si>
  <si>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</si>
  <si>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</si>
  <si>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</si>
  <si>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</si>
  <si>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</si>
  <si>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</si>
  <si>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</si>
  <si>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</si>
  <si>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</si>
  <si>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</si>
  <si>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</si>
  <si>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</si>
  <si>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</si>
  <si>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</si>
  <si>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</si>
  <si>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</si>
  <si>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</si>
  <si>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</si>
  <si>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</si>
  <si>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</si>
  <si>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</si>
  <si>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</si>
  <si>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</si>
  <si>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</si>
  <si>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</si>
  <si>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</si>
  <si>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</si>
  <si>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</si>
  <si>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</si>
  <si>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</si>
  <si>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</si>
  <si>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</si>
  <si>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</si>
  <si>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</si>
  <si>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</si>
  <si>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</si>
  <si>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</si>
  <si>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</si>
  <si>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</si>
  <si>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</si>
  <si>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</si>
  <si>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</si>
  <si>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</si>
  <si>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</si>
  <si>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</si>
  <si>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</si>
  <si>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</si>
  <si>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</si>
  <si>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</si>
  <si>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</si>
  <si>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</si>
  <si>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</si>
  <si>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</si>
  <si>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</si>
  <si>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</si>
  <si>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</si>
  <si>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</si>
  <si>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</si>
  <si>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</si>
  <si>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</si>
  <si>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</si>
  <si>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</si>
  <si>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</si>
  <si>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</si>
  <si>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</si>
  <si>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</si>
  <si>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</si>
  <si>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</si>
  <si>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</si>
  <si>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</si>
  <si>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</si>
  <si>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</si>
  <si>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</si>
  <si>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</si>
  <si>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</si>
  <si>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</si>
  <si>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</si>
  <si>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</si>
  <si>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</si>
  <si>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</si>
  <si>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</si>
  <si>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</si>
  <si>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</si>
  <si>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</si>
  <si>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</si>
  <si>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</si>
  <si>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</si>
  <si>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</si>
  <si>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</si>
  <si>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</si>
  <si>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</si>
  <si>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</si>
  <si>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</si>
  <si>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</si>
  <si>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</si>
  <si>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</si>
  <si>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</si>
  <si>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</si>
  <si>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</si>
  <si>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</si>
  <si>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</si>
  <si>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</si>
  <si>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</si>
  <si>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</si>
  <si>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</si>
  <si>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</si>
  <si>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</si>
  <si>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</si>
  <si>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</si>
  <si>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</si>
  <si>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</si>
  <si>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</si>
  <si>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</si>
  <si>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</si>
  <si>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</si>
  <si>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</si>
  <si>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</si>
  <si>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</si>
  <si>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</si>
  <si>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</si>
  <si>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</si>
  <si>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</si>
  <si>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</si>
  <si>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</si>
  <si>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</si>
  <si>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</si>
  <si>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</si>
  <si>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</si>
  <si>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</si>
  <si>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</si>
  <si>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</si>
  <si>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</si>
  <si>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</si>
  <si>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</si>
  <si>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</si>
  <si>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</si>
  <si>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</si>
  <si>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</si>
  <si>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</si>
  <si>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</si>
  <si>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</si>
  <si>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</si>
  <si>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</si>
  <si>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</si>
  <si>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</si>
  <si>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</si>
  <si>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</si>
  <si>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</si>
  <si>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</si>
  <si>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</si>
  <si>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</si>
  <si>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</si>
  <si>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</si>
  <si>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</si>
  <si>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</si>
  <si>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</si>
  <si>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</si>
  <si>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</si>
  <si>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</si>
  <si>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</si>
  <si>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</si>
  <si>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</si>
  <si>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</si>
  <si>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</si>
  <si>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</si>
  <si>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</si>
  <si>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</si>
  <si>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</si>
  <si>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</si>
  <si>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</si>
  <si>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</si>
  <si>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</si>
  <si>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</si>
  <si>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</si>
  <si>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</si>
  <si>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</si>
  <si>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</si>
  <si>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</si>
  <si>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</si>
  <si>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</si>
  <si>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</si>
  <si>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</si>
  <si>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</si>
  <si>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</si>
  <si>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</si>
  <si>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</si>
  <si>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</si>
  <si>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</si>
  <si>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</si>
  <si>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</si>
  <si>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</si>
  <si>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</si>
  <si>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</si>
  <si>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</si>
  <si>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</si>
  <si>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</si>
  <si>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</si>
  <si>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</si>
  <si>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</si>
  <si>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</si>
  <si>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</si>
  <si>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</si>
  <si>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</si>
  <si>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</si>
  <si>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</si>
  <si>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</si>
  <si>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</si>
  <si>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</si>
  <si>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</si>
  <si>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</si>
  <si>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</si>
  <si>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</si>
  <si>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</si>
  <si>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</si>
  <si>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</si>
  <si>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</si>
  <si>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</si>
  <si>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</si>
  <si>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</si>
  <si>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</si>
  <si>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</si>
  <si>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</si>
  <si>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</si>
  <si>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</si>
  <si>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</si>
  <si>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</si>
  <si>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</si>
  <si>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</si>
  <si>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</si>
  <si>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</si>
  <si>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</si>
  <si>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</si>
  <si>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</si>
  <si>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</si>
  <si>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</si>
  <si>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</si>
  <si>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</si>
  <si>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</si>
  <si>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</si>
  <si>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</si>
  <si>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</si>
  <si>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</si>
  <si>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</si>
  <si>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</si>
  <si>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</si>
  <si>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</si>
  <si>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</si>
  <si>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</si>
  <si>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</si>
  <si>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</si>
  <si>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</si>
  <si>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</si>
  <si>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</si>
  <si>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</si>
  <si>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</si>
  <si>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</si>
  <si>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</si>
  <si>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</si>
  <si>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</si>
  <si>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</si>
  <si>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</si>
  <si>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</si>
  <si>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</si>
  <si>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</si>
  <si>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</si>
  <si>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</si>
  <si>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</si>
  <si>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</si>
  <si>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</si>
  <si>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</si>
  <si>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</si>
  <si>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</si>
  <si>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</si>
  <si>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</si>
  <si>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</si>
  <si>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</si>
  <si>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</si>
  <si>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</si>
  <si>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</si>
  <si>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</si>
  <si>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</si>
  <si>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</si>
  <si>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</si>
  <si>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</si>
  <si>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</si>
  <si>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</si>
  <si>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</si>
  <si>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</si>
  <si>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</si>
  <si>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</si>
  <si>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</si>
  <si>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</si>
  <si>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</si>
  <si>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</si>
  <si>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</si>
  <si>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</si>
  <si>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</si>
  <si>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</si>
  <si>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</si>
  <si>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</si>
  <si>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</si>
  <si>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</si>
  <si>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</si>
  <si>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</si>
  <si>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</si>
  <si>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</si>
  <si>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</si>
  <si>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</si>
  <si>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</si>
  <si>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</si>
  <si>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</si>
  <si>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</si>
  <si>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</si>
  <si>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</si>
  <si>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</si>
  <si>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</si>
  <si>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</si>
  <si>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</si>
  <si>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</si>
  <si>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</si>
  <si>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</si>
  <si>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</si>
  <si>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</si>
  <si>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</si>
  <si>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</si>
  <si>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</si>
  <si>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</si>
  <si>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</si>
  <si>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</si>
  <si>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</si>
  <si>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</si>
  <si>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</si>
  <si>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</si>
  <si>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</si>
  <si>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</si>
  <si>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</si>
  <si>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</si>
  <si>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</si>
  <si>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</si>
  <si>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</si>
  <si>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</si>
  <si>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</si>
  <si>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</si>
  <si>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</si>
  <si>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</si>
  <si>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</si>
  <si>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</si>
  <si>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</si>
  <si>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</si>
  <si>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</si>
  <si>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</si>
  <si>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</si>
  <si>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</si>
  <si>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</si>
  <si>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</si>
  <si>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</si>
  <si>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</si>
  <si>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</si>
  <si>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</si>
  <si>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</si>
  <si>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</si>
  <si>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</si>
  <si>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</si>
  <si>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</si>
  <si>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</si>
  <si>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</si>
  <si>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</si>
  <si>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</si>
  <si>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</si>
  <si>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</si>
  <si>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</si>
  <si>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</si>
  <si>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</si>
  <si>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</si>
  <si>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</si>
  <si>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</si>
  <si>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</si>
  <si>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</si>
  <si>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</si>
  <si>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</si>
  <si>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</si>
  <si>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</si>
  <si>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</si>
  <si>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</si>
  <si>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</si>
  <si>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</si>
  <si>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</si>
  <si>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</si>
  <si>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</si>
  <si>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</si>
  <si>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</si>
  <si>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</si>
  <si>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</si>
  <si>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</si>
  <si>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</si>
  <si>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</si>
  <si>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</si>
  <si>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</si>
  <si>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</si>
  <si>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</si>
  <si>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</si>
  <si>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</si>
  <si>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</si>
  <si>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</si>
  <si>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</si>
  <si>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</si>
  <si>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</si>
  <si>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</si>
  <si>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</si>
  <si>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</si>
  <si>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</si>
  <si>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</si>
  <si>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</si>
  <si>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</si>
  <si>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</si>
  <si>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</si>
  <si>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</si>
  <si>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</si>
  <si>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</si>
  <si>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</si>
  <si>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</si>
  <si>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</si>
  <si>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</si>
  <si>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</si>
  <si>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</si>
  <si>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</si>
  <si>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</si>
  <si>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</si>
  <si>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</si>
  <si>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</si>
  <si>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</si>
  <si>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</si>
  <si>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</si>
  <si>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</si>
  <si>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</si>
  <si>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</si>
  <si>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</si>
  <si>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</si>
  <si>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</si>
  <si>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</si>
  <si>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</si>
  <si>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</si>
  <si>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</si>
  <si>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</si>
  <si>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</si>
  <si>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</si>
  <si>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</si>
  <si>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</si>
  <si>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</si>
  <si>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</si>
  <si>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</si>
  <si>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</si>
  <si>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</si>
  <si>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</si>
  <si>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</si>
  <si>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</si>
  <si>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</si>
  <si>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</si>
  <si>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</si>
  <si>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</si>
  <si>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</si>
  <si>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</si>
  <si>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</si>
  <si>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</si>
  <si>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</si>
  <si>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</si>
  <si>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</si>
  <si>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</si>
  <si>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</si>
  <si>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</si>
  <si>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</si>
  <si>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</si>
  <si>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</si>
  <si>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</si>
  <si>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</si>
  <si>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</si>
  <si>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</si>
  <si>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</si>
  <si>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</si>
  <si>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</si>
  <si>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</si>
  <si>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</si>
  <si>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</si>
  <si>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</si>
  <si>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</si>
  <si>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</si>
  <si>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</si>
  <si>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</si>
  <si>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</si>
  <si>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</si>
  <si>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</si>
  <si>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</si>
  <si>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</si>
  <si>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</si>
  <si>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</si>
  <si>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</si>
  <si>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</si>
  <si>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</si>
  <si>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</si>
  <si>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</si>
  <si>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</si>
  <si>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</si>
  <si>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</si>
  <si>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</si>
  <si>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</si>
  <si>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</si>
  <si>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</si>
  <si>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</si>
  <si>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</si>
  <si>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</si>
  <si>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</si>
  <si>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</si>
  <si>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</si>
  <si>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</si>
  <si>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</si>
  <si>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</si>
  <si>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</si>
  <si>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</si>
  <si>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</si>
  <si>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</si>
  <si>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</si>
  <si>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</si>
  <si>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</si>
  <si>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</si>
  <si>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</si>
  <si>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</si>
  <si>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</si>
  <si>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</si>
  <si>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</si>
  <si>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</si>
  <si>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</si>
  <si>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</si>
  <si>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</si>
  <si>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</si>
  <si>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</si>
  <si>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</si>
  <si>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</si>
  <si>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</si>
  <si>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</si>
  <si>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</si>
  <si>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</si>
  <si>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</si>
  <si>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</si>
  <si>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</si>
  <si>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</si>
  <si>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</si>
  <si>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</si>
  <si>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</si>
  <si>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</si>
  <si>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</si>
  <si>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</si>
  <si>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</si>
  <si>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</si>
  <si>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</si>
  <si>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</si>
  <si>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</si>
  <si>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</si>
  <si>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</si>
  <si>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</si>
  <si>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</si>
  <si>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</si>
  <si>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</si>
  <si>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</si>
  <si>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</si>
  <si>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</si>
  <si>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</si>
  <si>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</si>
  <si>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</si>
  <si>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</si>
  <si>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</si>
  <si>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</si>
  <si>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</si>
  <si>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</si>
  <si>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</si>
  <si>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</si>
  <si>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</si>
  <si>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</si>
  <si>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</si>
  <si>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</si>
  <si>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</si>
  <si>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</si>
  <si>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</si>
  <si>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</si>
  <si>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</si>
  <si>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</si>
  <si>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</si>
  <si>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</si>
  <si>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</si>
  <si>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</si>
  <si>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</si>
  <si>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</si>
  <si>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</si>
  <si>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</si>
  <si>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</si>
  <si>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</si>
  <si>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</si>
  <si>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</si>
  <si>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</si>
  <si>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</si>
  <si>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</si>
  <si>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</si>
  <si>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</si>
  <si>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</si>
  <si>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</si>
  <si>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</si>
  <si>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</si>
  <si>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</si>
  <si>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</si>
  <si>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</si>
  <si>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</si>
  <si>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</si>
  <si>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</si>
  <si>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</si>
  <si>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</si>
  <si>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</si>
  <si>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</si>
  <si>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</si>
  <si>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</si>
  <si>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</si>
  <si>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</si>
  <si>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</si>
  <si>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</si>
  <si>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</si>
  <si>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</si>
  <si>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</si>
  <si>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</si>
  <si>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</si>
  <si>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</si>
  <si>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</si>
  <si>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</si>
  <si>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</si>
  <si>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</si>
  <si>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</si>
  <si>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</si>
  <si>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</si>
  <si>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</si>
  <si>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</si>
  <si>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</si>
  <si>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</si>
  <si>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</si>
  <si>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</si>
  <si>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</si>
  <si>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</si>
  <si>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</si>
  <si>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</si>
  <si>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</si>
  <si>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</si>
  <si>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</si>
  <si>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</si>
  <si>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</si>
  <si>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</si>
  <si>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</si>
  <si>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</si>
  <si>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</si>
  <si>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</si>
  <si>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</si>
  <si>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</si>
  <si>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</si>
  <si>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</si>
  <si>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</si>
  <si>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</si>
  <si>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</si>
  <si>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</si>
  <si>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</si>
  <si>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</si>
  <si>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</si>
  <si>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</si>
  <si>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</si>
  <si>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</si>
  <si>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</si>
  <si>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</si>
  <si>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</si>
  <si>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</si>
  <si>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</si>
  <si>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</si>
  <si>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</si>
  <si>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</si>
  <si>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</si>
  <si>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</si>
  <si>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</si>
  <si>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</si>
  <si>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</si>
  <si>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</si>
  <si>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</si>
  <si>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</si>
  <si>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</si>
  <si>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</si>
  <si>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</si>
  <si>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</si>
  <si>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</si>
  <si>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</si>
  <si>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</si>
  <si>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</si>
  <si>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</si>
  <si>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</si>
  <si>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</si>
  <si>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</si>
  <si>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</si>
  <si>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</si>
  <si>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</si>
  <si>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</si>
  <si>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</si>
  <si>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</si>
  <si>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</si>
  <si>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</si>
  <si>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</si>
  <si>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</si>
  <si>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</si>
  <si>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</si>
  <si>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</si>
  <si>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</si>
  <si>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</si>
  <si>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</si>
  <si>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</si>
  <si>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</si>
  <si>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</si>
  <si>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</si>
  <si>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</si>
  <si>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</si>
  <si>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</si>
  <si>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</si>
  <si>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</si>
  <si>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</si>
  <si>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</si>
  <si>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</si>
  <si>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</si>
  <si>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</si>
  <si>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</si>
  <si>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</si>
  <si>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</si>
  <si>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</si>
  <si>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</si>
  <si>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</si>
  <si>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</si>
  <si>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</si>
  <si>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</si>
  <si>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</si>
  <si>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</si>
  <si>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</si>
  <si>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</si>
  <si>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</si>
  <si>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</si>
  <si>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</si>
  <si>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</si>
  <si>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</si>
  <si>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</si>
  <si>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</si>
  <si>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</si>
  <si>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</si>
  <si>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</si>
  <si>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</si>
  <si>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</si>
  <si>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</si>
  <si>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</si>
  <si>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</si>
  <si>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</si>
  <si>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</si>
  <si>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</si>
  <si>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</si>
  <si>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</si>
  <si>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</si>
  <si>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</si>
  <si>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</si>
  <si>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</si>
  <si>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</si>
  <si>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</si>
  <si>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</si>
  <si>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</si>
  <si>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</si>
  <si>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</si>
  <si>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</si>
  <si>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</si>
  <si>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</si>
  <si>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</si>
  <si>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</si>
  <si>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</si>
  <si>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</si>
  <si>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</si>
  <si>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</si>
  <si>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</si>
  <si>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</si>
  <si>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</si>
  <si>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</si>
  <si>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</si>
  <si>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</si>
  <si>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</si>
  <si>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</si>
  <si>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</si>
  <si>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</si>
  <si>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</si>
  <si>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</si>
  <si>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</si>
  <si>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</si>
  <si>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</si>
  <si>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</si>
  <si>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</si>
  <si>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</si>
  <si>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</si>
  <si>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</si>
  <si>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</si>
  <si>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</si>
  <si>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</si>
  <si>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</si>
  <si>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</si>
  <si>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</si>
  <si>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</si>
  <si>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</si>
  <si>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</si>
  <si>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</si>
  <si>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</si>
  <si>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</si>
  <si>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</si>
  <si>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</si>
  <si>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</si>
  <si>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</si>
  <si>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</si>
  <si>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</si>
  <si>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</si>
  <si>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</si>
  <si>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</si>
  <si>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</si>
  <si>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</si>
  <si>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</si>
  <si>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</si>
  <si>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</si>
  <si>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</si>
  <si>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</si>
  <si>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</si>
  <si>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</si>
  <si>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</si>
  <si>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</si>
  <si>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</si>
  <si>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</si>
  <si>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</si>
  <si>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</si>
  <si>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</si>
  <si>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</si>
  <si>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</si>
  <si>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</si>
  <si>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</si>
  <si>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</si>
  <si>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</si>
  <si>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</si>
  <si>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</si>
  <si>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</si>
  <si>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</si>
  <si>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</si>
  <si>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</si>
  <si>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</si>
  <si>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</si>
  <si>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</si>
  <si>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</si>
  <si>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</si>
  <si>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</si>
  <si>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</si>
  <si>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</si>
  <si>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</si>
  <si>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</si>
  <si>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</si>
  <si>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</si>
  <si>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</si>
  <si>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</si>
  <si>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</si>
  <si>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</si>
  <si>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</si>
  <si>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</si>
  <si>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</si>
  <si>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</si>
  <si>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</si>
  <si>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</si>
  <si>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</si>
  <si>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</si>
  <si>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</si>
  <si>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</si>
  <si>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</si>
  <si>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</si>
  <si>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</si>
  <si>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</si>
  <si>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</si>
  <si>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</si>
  <si>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</si>
  <si>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</si>
  <si>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</si>
  <si>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</si>
  <si>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</si>
  <si>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</si>
  <si>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</si>
  <si>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</si>
  <si>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</si>
  <si>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</si>
  <si>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</si>
  <si>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</si>
  <si>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</si>
  <si>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</si>
  <si>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</si>
  <si>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</si>
  <si>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</si>
  <si>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</si>
  <si>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</si>
  <si>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</si>
  <si>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</si>
  <si>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</si>
  <si>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</si>
  <si>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</si>
  <si>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</si>
  <si>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</si>
  <si>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</si>
  <si>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</si>
  <si>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</si>
  <si>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</si>
  <si>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</si>
  <si>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</si>
  <si>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</si>
  <si>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</si>
  <si>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</si>
  <si>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</si>
  <si>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</si>
  <si>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</si>
  <si>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</si>
  <si>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</si>
  <si>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</si>
  <si>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</si>
  <si>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</si>
  <si>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</si>
  <si>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</si>
  <si>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</si>
  <si>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</si>
  <si>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</si>
  <si>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</si>
  <si>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</si>
  <si>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</si>
  <si>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</si>
  <si>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</si>
  <si>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</si>
  <si>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</si>
  <si>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</si>
  <si>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</si>
  <si>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</si>
  <si>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</si>
  <si>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</si>
  <si>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</si>
  <si>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</si>
  <si>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</si>
  <si>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</si>
  <si>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</si>
  <si>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</si>
  <si>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</si>
  <si>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</si>
  <si>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</si>
  <si>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</si>
  <si>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</si>
  <si>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</si>
  <si>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</si>
  <si>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</si>
  <si>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</si>
  <si>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</si>
  <si>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</si>
  <si>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</si>
  <si>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</si>
  <si>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</si>
  <si>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</si>
  <si>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</si>
  <si>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</si>
  <si>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</si>
  <si>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</si>
  <si>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</si>
  <si>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</si>
  <si>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</si>
  <si>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</si>
  <si>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</si>
  <si>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</si>
  <si>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</si>
  <si>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</si>
  <si>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</si>
  <si>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</si>
  <si>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</si>
  <si>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</si>
  <si>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</si>
  <si>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</si>
  <si>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</si>
  <si>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</si>
  <si>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</si>
  <si>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</si>
  <si>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</si>
  <si>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</si>
  <si>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</si>
  <si>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</si>
  <si>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</si>
  <si>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</si>
  <si>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</si>
  <si>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</si>
  <si>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</si>
  <si>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</si>
  <si>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</si>
  <si>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</si>
  <si>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</si>
  <si>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</si>
  <si>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</si>
  <si>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</si>
  <si>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</si>
  <si>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</si>
  <si>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</si>
  <si>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</si>
  <si>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</si>
  <si>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</si>
  <si>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</si>
  <si>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</si>
  <si>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</si>
  <si>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</si>
  <si>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</si>
  <si>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</si>
  <si>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</si>
  <si>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</si>
  <si>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</si>
  <si>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</si>
  <si>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</si>
  <si>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</si>
  <si>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</si>
  <si>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</si>
  <si>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</si>
  <si>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</si>
  <si>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</si>
  <si>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</si>
  <si>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</si>
  <si>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</si>
  <si>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</si>
  <si>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</si>
  <si>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</si>
  <si>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</si>
  <si>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</si>
  <si>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</si>
  <si>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</si>
  <si>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</si>
  <si>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</si>
  <si>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</si>
  <si>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</si>
  <si>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</si>
  <si>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</si>
  <si>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</si>
  <si>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</si>
  <si>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</si>
  <si>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</si>
  <si>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</si>
  <si>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</si>
  <si>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</si>
  <si>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</si>
  <si>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</si>
  <si>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</si>
  <si>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</si>
  <si>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</si>
  <si>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</si>
  <si>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</si>
  <si>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</si>
  <si>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</si>
  <si>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</si>
  <si>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</si>
  <si>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</si>
  <si>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</si>
  <si>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</si>
  <si>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</si>
  <si>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</si>
  <si>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</si>
  <si>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</si>
  <si>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</si>
  <si>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</si>
  <si>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</si>
  <si>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</si>
  <si>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</si>
  <si>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</si>
  <si>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</si>
  <si>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</si>
  <si>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</si>
  <si>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</si>
  <si>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</si>
  <si>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</si>
  <si>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</si>
  <si>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</si>
  <si>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</si>
  <si>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</si>
  <si>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</si>
  <si>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</si>
  <si>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</si>
  <si>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</si>
  <si>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</si>
  <si>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</si>
  <si>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</si>
  <si>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</si>
  <si>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</si>
  <si>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</si>
  <si>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</si>
  <si>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</si>
  <si>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</si>
  <si>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</si>
  <si>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</si>
  <si>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</si>
  <si>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</si>
  <si>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</si>
  <si>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</si>
  <si>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</si>
  <si>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</si>
  <si>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</si>
  <si>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</si>
  <si>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</si>
  <si>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</si>
  <si>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</si>
  <si>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</si>
  <si>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</si>
  <si>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</si>
  <si>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</si>
  <si>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</si>
  <si>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</si>
  <si>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</si>
  <si>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</si>
  <si>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</si>
  <si>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</si>
  <si>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</si>
  <si>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</si>
  <si>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</si>
  <si>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</si>
  <si>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</si>
  <si>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</si>
  <si>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</si>
  <si>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</si>
  <si>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</si>
  <si>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</si>
  <si>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</si>
  <si>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</si>
  <si>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</si>
  <si>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</si>
  <si>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</si>
  <si>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</si>
  <si>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</si>
  <si>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</si>
  <si>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</si>
  <si>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</si>
  <si>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</si>
  <si>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</si>
  <si>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</si>
  <si>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</si>
  <si>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</si>
  <si>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</si>
  <si>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</si>
  <si>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</si>
  <si>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</si>
  <si>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</si>
  <si>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</si>
  <si>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</si>
  <si>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</si>
  <si>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</si>
  <si>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</si>
  <si>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</si>
  <si>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</si>
  <si>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</si>
  <si>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</si>
  <si>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</si>
  <si>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</si>
  <si>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</si>
  <si>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</si>
  <si>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</si>
  <si>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</si>
  <si>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</si>
  <si>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</si>
  <si>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</si>
  <si>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</si>
  <si>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</si>
  <si>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</si>
  <si>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</si>
  <si>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</si>
  <si>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</si>
  <si>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</si>
  <si>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</si>
  <si>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</si>
  <si>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</si>
  <si>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</si>
  <si>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</si>
  <si>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</si>
  <si>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</si>
  <si>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</si>
  <si>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</si>
  <si>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</si>
  <si>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</si>
  <si>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</si>
  <si>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</si>
  <si>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</si>
  <si>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</si>
  <si>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</si>
  <si>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</si>
  <si>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</si>
  <si>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</si>
  <si>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</si>
  <si>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</si>
  <si>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</si>
  <si>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</si>
  <si>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</si>
  <si>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</si>
  <si>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</si>
  <si>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</si>
  <si>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</si>
  <si>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</si>
  <si>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</si>
  <si>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</si>
  <si>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</si>
  <si>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</si>
  <si>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</si>
  <si>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</si>
  <si>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</si>
  <si>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</si>
  <si>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</si>
  <si>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</si>
  <si>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</si>
  <si>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</si>
  <si>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</si>
  <si>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</si>
  <si>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</si>
  <si>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</si>
  <si>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</si>
  <si>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</si>
  <si>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</si>
  <si>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</si>
  <si>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</si>
  <si>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</si>
  <si>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</si>
  <si>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</si>
  <si>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</si>
  <si>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</si>
  <si>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</si>
  <si>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</si>
  <si>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</si>
  <si>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</si>
  <si>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</si>
  <si>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</si>
  <si>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</si>
  <si>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</si>
  <si>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</si>
  <si>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</si>
  <si>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</si>
  <si>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</si>
  <si>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</si>
  <si>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</si>
  <si>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</si>
  <si>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</si>
  <si>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</si>
  <si>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</si>
  <si>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</si>
  <si>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</si>
  <si>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</si>
  <si>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</si>
  <si>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</si>
  <si>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</si>
  <si>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</si>
  <si>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</si>
  <si>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</si>
  <si>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</si>
  <si>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</si>
  <si>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</si>
  <si>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</si>
  <si>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</si>
  <si>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</si>
  <si>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</si>
  <si>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</si>
  <si>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</si>
  <si>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</si>
  <si>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</si>
  <si>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</si>
  <si>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</si>
  <si>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</si>
  <si>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</si>
  <si>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</si>
  <si>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</si>
  <si>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</si>
  <si>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</si>
  <si>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</si>
  <si>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</si>
  <si>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</si>
  <si>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</si>
  <si>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</si>
  <si>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</si>
  <si>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</si>
  <si>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</si>
  <si>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</si>
  <si>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</si>
  <si>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</si>
  <si>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</si>
  <si>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</si>
  <si>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</si>
  <si>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</si>
  <si>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</si>
  <si>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</si>
  <si>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</si>
  <si>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</si>
  <si>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</si>
  <si>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</si>
  <si>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</si>
  <si>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</si>
  <si>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</si>
  <si>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</si>
  <si>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</si>
  <si>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</si>
  <si>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</si>
  <si>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</si>
  <si>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</si>
  <si>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</si>
  <si>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</si>
  <si>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</si>
  <si>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</si>
  <si>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</si>
  <si>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</si>
  <si>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</si>
  <si>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</si>
  <si>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</si>
  <si>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</si>
  <si>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</si>
  <si>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</si>
  <si>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</si>
  <si>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</si>
  <si>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</si>
  <si>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</si>
  <si>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</si>
  <si>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</si>
  <si>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</si>
  <si>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</si>
  <si>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</si>
  <si>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</si>
  <si>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</si>
  <si>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</si>
  <si>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</si>
  <si>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</si>
  <si>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</si>
  <si>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</si>
  <si>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</si>
  <si>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</si>
  <si>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</si>
  <si>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</si>
  <si>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</si>
  <si>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</si>
  <si>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</si>
  <si>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</si>
  <si>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</si>
  <si>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</si>
  <si>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</si>
  <si>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</si>
  <si>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</si>
  <si>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</si>
  <si>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</si>
  <si>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</si>
  <si>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</si>
  <si>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</si>
  <si>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</si>
  <si>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</si>
  <si>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</si>
  <si>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</si>
  <si>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</si>
  <si>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</si>
  <si>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</si>
  <si>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</si>
  <si>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</si>
  <si>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</si>
  <si>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</si>
  <si>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</si>
  <si>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</si>
  <si>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</si>
  <si>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</si>
  <si>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</si>
  <si>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</si>
  <si>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</si>
  <si>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</si>
  <si>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</si>
  <si>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</si>
  <si>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</si>
  <si>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</si>
  <si>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</si>
  <si>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</si>
  <si>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</si>
  <si>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</si>
  <si>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</si>
  <si>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</si>
  <si>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</si>
  <si>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</si>
  <si>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</si>
  <si>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</si>
  <si>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</si>
  <si>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</si>
  <si>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</si>
  <si>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</si>
  <si>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</si>
  <si>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</si>
  <si>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</si>
  <si>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</si>
  <si>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</si>
  <si>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</si>
  <si>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</si>
  <si>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</si>
  <si>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</si>
  <si>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</si>
  <si>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</si>
  <si>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</si>
  <si>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</si>
  <si>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</si>
  <si>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</si>
  <si>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</si>
  <si>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</si>
  <si>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</si>
  <si>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</si>
  <si>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</si>
  <si>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</si>
  <si>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</si>
  <si>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</si>
  <si>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</si>
  <si>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</si>
  <si>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</si>
  <si>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</si>
  <si>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</si>
  <si>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</si>
  <si>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</si>
  <si>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</si>
  <si>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</si>
  <si>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</si>
  <si>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</si>
  <si>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</si>
  <si>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</si>
  <si>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</si>
  <si>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</si>
  <si>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</si>
  <si>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</si>
  <si>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</si>
  <si>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</si>
  <si>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</si>
  <si>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</si>
  <si>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</si>
  <si>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</si>
  <si>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</si>
  <si>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</si>
  <si>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</si>
  <si>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</si>
  <si>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</si>
  <si>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</si>
  <si>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</si>
  <si>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</si>
  <si>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</si>
  <si>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</si>
  <si>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</si>
  <si>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</si>
  <si>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</si>
  <si>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</si>
  <si>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</si>
  <si>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</si>
  <si>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</si>
  <si>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</si>
  <si>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</si>
  <si>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</si>
  <si>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</si>
  <si>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</si>
  <si>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</si>
  <si>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</si>
  <si>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</si>
  <si>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</si>
  <si>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</si>
  <si>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</si>
  <si>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</si>
  <si>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</si>
  <si>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</si>
  <si>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</si>
  <si>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</si>
  <si>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</si>
  <si>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</si>
  <si>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</si>
  <si>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</si>
  <si>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</si>
  <si>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</si>
  <si>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</si>
  <si>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</si>
  <si>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</si>
  <si>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</si>
  <si>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</si>
  <si>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</si>
  <si>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</si>
  <si>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</si>
  <si>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</si>
  <si>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</si>
  <si>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</si>
  <si>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</si>
  <si>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</si>
  <si>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</si>
  <si>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</si>
  <si>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</si>
  <si>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</si>
  <si>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</si>
  <si>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</si>
  <si>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</si>
  <si>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</si>
  <si>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</si>
  <si>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</si>
  <si>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</si>
  <si>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</si>
  <si>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</si>
  <si>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</si>
  <si>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</si>
  <si>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</si>
  <si>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</si>
  <si>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</si>
  <si>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</si>
  <si>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</si>
  <si>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</si>
  <si>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</si>
  <si>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</si>
  <si>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</si>
  <si>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</si>
  <si>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</si>
  <si>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</si>
  <si>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</si>
  <si>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</si>
  <si>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</si>
  <si>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</si>
  <si>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</si>
  <si>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</si>
  <si>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</si>
  <si>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</si>
  <si>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</si>
  <si>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</si>
  <si>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</si>
  <si>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</si>
  <si>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</si>
  <si>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</si>
  <si>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</si>
  <si>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</si>
  <si>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</si>
  <si>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</si>
  <si>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</si>
  <si>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</si>
  <si>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</si>
  <si>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</si>
  <si>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</si>
  <si>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</si>
  <si>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</si>
  <si>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</si>
  <si>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</si>
  <si>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</si>
  <si>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</si>
  <si>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</si>
  <si>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</si>
  <si>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</si>
  <si>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</si>
  <si>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</si>
  <si>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</si>
  <si>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</si>
  <si>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</si>
  <si>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</si>
  <si>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</si>
  <si>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</si>
  <si>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</si>
  <si>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</si>
  <si>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</si>
  <si>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</si>
  <si>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</si>
  <si>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</si>
  <si>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</si>
  <si>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</si>
  <si>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</si>
  <si>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</si>
  <si>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</si>
  <si>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</si>
  <si>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</si>
  <si>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</si>
  <si>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</si>
  <si>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</si>
  <si>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</si>
  <si>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</si>
  <si>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</si>
  <si>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</si>
  <si>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</si>
  <si>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</si>
  <si>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</si>
  <si>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</si>
  <si>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</si>
  <si>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</si>
  <si>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</si>
  <si>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</si>
  <si>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</si>
  <si>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</si>
  <si>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</si>
  <si>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</si>
  <si>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</si>
  <si>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</si>
  <si>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</si>
  <si>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</si>
  <si>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</si>
  <si>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</si>
  <si>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</si>
  <si>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</si>
  <si>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</si>
  <si>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</si>
  <si>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</si>
  <si>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</si>
  <si>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</si>
  <si>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</si>
  <si>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</si>
  <si>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</si>
  <si>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</si>
  <si>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</si>
  <si>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</si>
  <si>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</si>
  <si>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</si>
  <si>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</si>
  <si>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</si>
  <si>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</si>
  <si>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</si>
  <si>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</si>
  <si>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</si>
  <si>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</si>
  <si>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</si>
  <si>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</si>
  <si>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</si>
  <si>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</si>
  <si>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</si>
  <si>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</si>
  <si>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</si>
  <si>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</si>
  <si>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</si>
  <si>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</si>
  <si>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</si>
  <si>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</si>
  <si>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</si>
  <si>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</si>
  <si>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</si>
  <si>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</si>
  <si>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</si>
  <si>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</si>
  <si>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</si>
  <si>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</si>
  <si>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</si>
  <si>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</si>
  <si>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</si>
  <si>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</si>
  <si>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</si>
  <si>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</si>
  <si>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</si>
  <si>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</si>
  <si>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</si>
  <si>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</si>
  <si>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</si>
  <si>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</si>
  <si>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</si>
  <si>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</si>
  <si>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</si>
  <si>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</si>
  <si>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</si>
  <si>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</si>
  <si>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</si>
  <si>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</si>
  <si>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</si>
  <si>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</si>
  <si>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</si>
  <si>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</si>
  <si>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</si>
  <si>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</si>
  <si>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</si>
  <si>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</si>
  <si>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</si>
  <si>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</si>
  <si>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</si>
  <si>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</si>
  <si>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</si>
  <si>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</si>
  <si>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</si>
  <si>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</si>
  <si>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</si>
  <si>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</si>
  <si>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</si>
  <si>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</si>
  <si>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</si>
  <si>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</si>
  <si>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</si>
  <si>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</si>
  <si>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</si>
  <si>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</si>
  <si>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</si>
  <si>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</si>
  <si>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</si>
  <si>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</si>
  <si>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</si>
  <si>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</si>
  <si>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</si>
  <si>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</si>
  <si>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</si>
  <si>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</si>
  <si>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</si>
  <si>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</si>
  <si>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</si>
  <si>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</si>
  <si>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</si>
  <si>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</si>
  <si>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</si>
  <si>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</si>
  <si>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</si>
  <si>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</si>
  <si>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</si>
  <si>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</si>
  <si>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</si>
  <si>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</si>
  <si>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</si>
  <si>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</si>
  <si>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</si>
  <si>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</si>
  <si>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</si>
  <si>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</si>
  <si>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</si>
  <si>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</si>
  <si>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</si>
  <si>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</si>
  <si>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</si>
  <si>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</si>
  <si>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</si>
  <si>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</si>
  <si>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</si>
  <si>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</si>
  <si>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</si>
  <si>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</si>
  <si>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</si>
  <si>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</si>
  <si>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</si>
  <si>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</si>
  <si>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</si>
  <si>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</si>
  <si>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</si>
  <si>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</si>
  <si>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</si>
  <si>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</si>
  <si>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</si>
  <si>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</si>
  <si>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</si>
  <si>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</si>
  <si>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</si>
  <si>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</si>
  <si>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</si>
  <si>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</si>
  <si>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</si>
  <si>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</si>
  <si>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</si>
  <si>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</si>
  <si>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</si>
  <si>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</si>
  <si>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</si>
  <si>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</si>
  <si>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</si>
  <si>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</si>
  <si>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</si>
  <si>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</si>
  <si>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</si>
  <si>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</si>
  <si>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</si>
  <si>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</si>
  <si>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</si>
  <si>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</si>
  <si>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</si>
  <si>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</si>
  <si>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</si>
  <si>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</si>
  <si>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</si>
  <si>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</si>
  <si>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</si>
  <si>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</si>
  <si>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</si>
  <si>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</si>
  <si>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</si>
  <si>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</si>
  <si>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</si>
  <si>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</si>
  <si>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</si>
  <si>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</si>
  <si>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</si>
  <si>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</si>
  <si>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</si>
  <si>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</si>
  <si>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</si>
  <si>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</si>
  <si>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</si>
  <si>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</si>
  <si>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</si>
  <si>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</si>
  <si>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</si>
  <si>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</si>
  <si>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</si>
  <si>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</si>
  <si>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</si>
  <si>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</si>
  <si>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</si>
  <si>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</si>
  <si>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</si>
  <si>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</si>
  <si>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</si>
  <si>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</si>
  <si>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</si>
  <si>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</si>
  <si>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</si>
  <si>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</si>
  <si>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</si>
  <si>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</si>
  <si>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</si>
  <si>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</si>
  <si>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</si>
  <si>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</si>
  <si>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</si>
  <si>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</si>
  <si>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</si>
  <si>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</si>
  <si>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</si>
  <si>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</si>
  <si>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</si>
  <si>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</si>
  <si>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</si>
  <si>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</si>
  <si>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</si>
  <si>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</si>
  <si>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</si>
  <si>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</si>
  <si>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</si>
  <si>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</si>
  <si>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</si>
  <si>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</si>
  <si>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</si>
  <si>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</si>
  <si>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</si>
  <si>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</si>
  <si>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</si>
  <si>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</si>
  <si>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</si>
  <si>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</si>
  <si>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</si>
  <si>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</si>
  <si>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</si>
  <si>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</si>
  <si>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</si>
  <si>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</si>
  <si>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</si>
  <si>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</si>
  <si>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</si>
  <si>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</si>
  <si>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</si>
  <si>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</si>
  <si>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</si>
  <si>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</si>
  <si>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</si>
  <si>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</si>
  <si>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</si>
  <si>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</si>
  <si>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</si>
  <si>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</si>
  <si>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</si>
  <si>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</si>
  <si>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</si>
  <si>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</si>
  <si>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</si>
  <si>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</si>
  <si>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</si>
  <si>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</si>
  <si>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</si>
  <si>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</si>
  <si>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</si>
  <si>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</si>
  <si>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</si>
  <si>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</si>
  <si>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</si>
  <si>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</si>
  <si>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</si>
  <si>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</si>
  <si>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</si>
  <si>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</si>
  <si>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</si>
  <si>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</si>
  <si>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</si>
  <si>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</si>
  <si>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</si>
  <si>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</si>
  <si>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</si>
  <si>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</si>
  <si>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</si>
  <si>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</si>
  <si>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</si>
  <si>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</si>
  <si>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</si>
  <si>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</si>
  <si>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</si>
  <si>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</si>
  <si>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</si>
  <si>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</si>
  <si>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</si>
  <si>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</si>
  <si>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</si>
  <si>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</si>
  <si>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</si>
  <si>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</si>
  <si>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</si>
  <si>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</si>
  <si>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</si>
  <si>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</si>
  <si>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</si>
  <si>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</si>
  <si>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</si>
  <si>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</si>
  <si>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</si>
  <si>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</si>
  <si>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</si>
  <si>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</si>
  <si>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</si>
  <si>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</si>
  <si>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</si>
  <si>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</si>
  <si>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</si>
  <si>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</si>
  <si>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</si>
  <si>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</si>
  <si>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</si>
  <si>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</si>
  <si>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</si>
  <si>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</si>
  <si>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</si>
  <si>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</si>
  <si>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</si>
  <si>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</si>
  <si>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</si>
  <si>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</si>
  <si>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</si>
  <si>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</si>
  <si>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</si>
  <si>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</si>
  <si>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</si>
  <si>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</si>
  <si>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</si>
  <si>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</si>
  <si>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</si>
  <si>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</si>
  <si>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</si>
  <si>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</si>
  <si>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</si>
  <si>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</si>
  <si>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</si>
  <si>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</si>
  <si>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</si>
  <si>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</si>
  <si>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</si>
  <si>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</si>
  <si>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</si>
  <si>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</si>
  <si>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</si>
  <si>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</si>
  <si>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</si>
  <si>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</si>
  <si>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</si>
  <si>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</si>
  <si>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</si>
  <si>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</si>
  <si>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</si>
  <si>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</si>
  <si>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</si>
  <si>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</si>
  <si>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</si>
  <si>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</si>
  <si>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</si>
  <si>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</si>
  <si>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</si>
  <si>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</si>
  <si>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</si>
  <si>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</si>
  <si>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</si>
  <si>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</si>
  <si>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</si>
  <si>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</si>
  <si>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</si>
  <si>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</si>
  <si>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</si>
  <si>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</si>
  <si>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</si>
  <si>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</si>
  <si>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</si>
  <si>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</si>
  <si>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</si>
  <si>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</si>
  <si>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</si>
  <si>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</si>
  <si>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</si>
  <si>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</si>
  <si>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</si>
  <si>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</si>
  <si>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</si>
  <si>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</si>
  <si>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</si>
  <si>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</si>
  <si>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</si>
  <si>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</si>
  <si>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</si>
  <si>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</si>
  <si>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</si>
  <si>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</si>
  <si>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</si>
  <si>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</si>
  <si>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</si>
  <si>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</si>
  <si>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</si>
  <si>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</si>
  <si>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</si>
  <si>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</si>
  <si>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</si>
  <si>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</si>
  <si>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</si>
  <si>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</si>
  <si>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</si>
  <si>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</si>
  <si>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</si>
  <si>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</si>
  <si>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</si>
  <si>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</si>
  <si>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</si>
  <si>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</si>
  <si>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</si>
  <si>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</si>
  <si>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</si>
  <si>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</si>
  <si>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</si>
  <si>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</si>
  <si>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</si>
  <si>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</si>
  <si>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</si>
  <si>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</si>
  <si>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</si>
  <si>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</si>
  <si>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</si>
  <si>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</si>
  <si>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</si>
  <si>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</si>
  <si>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</si>
  <si>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</si>
  <si>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</si>
  <si>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</si>
  <si>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</si>
  <si>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</si>
  <si>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</si>
  <si>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</si>
  <si>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</si>
  <si>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</si>
  <si>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</si>
  <si>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</si>
  <si>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</si>
  <si>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</si>
  <si>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</si>
  <si>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</si>
  <si>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</si>
  <si>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</si>
  <si>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</si>
  <si>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</si>
  <si>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</si>
  <si>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</si>
  <si>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</si>
  <si>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</si>
  <si>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</si>
  <si>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</si>
  <si>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</si>
  <si>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</si>
  <si>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</si>
  <si>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</si>
  <si>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</si>
  <si>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</si>
  <si>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</si>
  <si>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</si>
  <si>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</si>
  <si>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</si>
  <si>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</si>
  <si>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</si>
  <si>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</si>
  <si>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</si>
  <si>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</si>
  <si>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</si>
  <si>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</si>
  <si>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</si>
  <si>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</si>
  <si>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</si>
  <si>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</si>
  <si>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</si>
  <si>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</si>
  <si>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</si>
  <si>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</si>
  <si>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</si>
  <si>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</si>
  <si>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</si>
  <si>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</si>
  <si>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</si>
  <si>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</si>
  <si>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</si>
  <si>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</si>
  <si>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</si>
  <si>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</si>
  <si>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</si>
  <si>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</si>
  <si>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</si>
  <si>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</si>
  <si>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</si>
  <si>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</si>
  <si>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</si>
  <si>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</si>
  <si>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</si>
  <si>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</si>
  <si>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</si>
  <si>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</si>
  <si>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</si>
  <si>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</si>
  <si>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</si>
  <si>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</si>
  <si>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</si>
  <si>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</si>
  <si>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</si>
  <si>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</si>
  <si>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</si>
  <si>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</si>
  <si>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</si>
  <si>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</si>
  <si>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</si>
  <si>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</si>
  <si>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</si>
  <si>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</si>
  <si>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</si>
  <si>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</si>
  <si>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</si>
  <si>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</si>
  <si>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</si>
  <si>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</si>
  <si>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</si>
  <si>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</si>
  <si>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</si>
  <si>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</si>
  <si>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</si>
  <si>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</si>
  <si>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</si>
  <si>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</si>
  <si>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</si>
  <si>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</si>
  <si>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</si>
  <si>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</si>
  <si>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</si>
  <si>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</si>
  <si>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</si>
  <si>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</si>
  <si>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</si>
  <si>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</si>
  <si>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</si>
  <si>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</si>
  <si>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</si>
  <si>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</si>
  <si>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</si>
  <si>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</si>
  <si>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</si>
  <si>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</si>
  <si>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</si>
  <si>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</si>
  <si>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</si>
  <si>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</si>
  <si>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</si>
  <si>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</si>
  <si>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</si>
  <si>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</si>
  <si>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</si>
  <si>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</si>
  <si>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</si>
  <si>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</si>
  <si>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</si>
  <si>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</si>
  <si>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</si>
  <si>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</si>
  <si>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</si>
  <si>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</si>
  <si>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</si>
  <si>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</si>
  <si>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</si>
  <si>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</si>
  <si>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</si>
  <si>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</si>
  <si>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</si>
  <si>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</si>
  <si>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</si>
  <si>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</si>
  <si>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</si>
  <si>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</si>
  <si>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</si>
  <si>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</si>
  <si>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</si>
  <si>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</si>
  <si>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</si>
  <si>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</si>
  <si>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</si>
  <si>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</si>
  <si>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</si>
  <si>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</si>
  <si>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</si>
  <si>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</si>
  <si>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</si>
  <si>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</si>
  <si>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</si>
  <si>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</si>
  <si>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</si>
  <si>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</si>
  <si>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</si>
  <si>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</si>
  <si>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</si>
  <si>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</si>
  <si>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</si>
  <si>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</si>
  <si>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</si>
  <si>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</si>
  <si>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</si>
  <si>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</si>
  <si>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</si>
  <si>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</si>
  <si>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</si>
  <si>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</si>
  <si>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</si>
  <si>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</si>
  <si>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</si>
  <si>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</si>
  <si>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</si>
  <si>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</si>
  <si>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</si>
  <si>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</si>
  <si>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</si>
  <si>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</si>
  <si>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</si>
  <si>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</si>
  <si>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</si>
  <si>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</si>
  <si>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</si>
  <si>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</si>
  <si>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</si>
  <si>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</si>
  <si>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</si>
  <si>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</si>
  <si>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</si>
  <si>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</si>
  <si>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</si>
  <si>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</si>
  <si>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</si>
  <si>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</si>
  <si>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</si>
  <si>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</si>
  <si>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</si>
  <si>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</si>
  <si>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</si>
  <si>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</si>
  <si>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</si>
  <si>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</si>
  <si>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</si>
  <si>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</si>
  <si>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</si>
  <si>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</si>
  <si>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</si>
  <si>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</si>
  <si>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</si>
  <si>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</si>
  <si>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</si>
  <si>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</si>
  <si>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</si>
  <si>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</si>
  <si>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</si>
  <si>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</si>
  <si>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</si>
  <si>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</si>
  <si>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</si>
  <si>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</si>
  <si>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</si>
  <si>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</si>
  <si>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</si>
  <si>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</si>
  <si>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</si>
  <si>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</si>
  <si>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</si>
  <si>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</si>
  <si>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</si>
  <si>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</si>
  <si>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</si>
  <si>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</si>
  <si>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</si>
  <si>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</si>
  <si>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</si>
  <si>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</si>
  <si>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</si>
  <si>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</si>
  <si>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</si>
  <si>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</si>
  <si>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</si>
  <si>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</si>
  <si>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</si>
  <si>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</si>
  <si>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</si>
  <si>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</si>
  <si>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</si>
  <si>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</si>
  <si>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</si>
  <si>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</si>
  <si>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</si>
  <si>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</si>
  <si>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</si>
  <si>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</si>
  <si>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</si>
  <si>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</si>
  <si>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</si>
  <si>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</si>
  <si>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</si>
  <si>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</si>
  <si>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</si>
  <si>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</si>
  <si>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</si>
  <si>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</si>
  <si>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</si>
  <si>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</si>
  <si>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</si>
  <si>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</si>
  <si>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</si>
  <si>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</si>
  <si>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</si>
  <si>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</si>
  <si>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</si>
  <si>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</si>
  <si>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</si>
  <si>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</si>
  <si>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</si>
  <si>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</si>
  <si>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</si>
  <si>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</si>
  <si>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</si>
  <si>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</si>
  <si>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</si>
  <si>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</si>
  <si>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</si>
  <si>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</si>
  <si>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</si>
  <si>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</si>
  <si>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</si>
  <si>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</si>
  <si>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</si>
  <si>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</si>
  <si>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</si>
  <si>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</si>
  <si>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</si>
  <si>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</si>
  <si>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</si>
  <si>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</si>
  <si>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</si>
  <si>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</si>
  <si>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</si>
  <si>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</si>
  <si>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</si>
  <si>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</si>
  <si>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</si>
  <si>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</si>
  <si>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</si>
  <si>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</si>
  <si>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</si>
  <si>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</si>
  <si>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</si>
  <si>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</si>
  <si>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</si>
  <si>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</si>
  <si>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</si>
  <si>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</si>
  <si>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</si>
  <si>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</si>
  <si>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</si>
  <si>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</si>
  <si>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</si>
  <si>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</si>
  <si>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</si>
  <si>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</si>
  <si>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</si>
  <si>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</si>
  <si>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</si>
  <si>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</si>
  <si>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</si>
  <si>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</si>
  <si>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</si>
  <si>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</si>
  <si>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</si>
  <si>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</si>
  <si>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</si>
  <si>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</si>
  <si>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</si>
  <si>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</si>
  <si>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</si>
  <si>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</si>
  <si>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</si>
  <si>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</si>
  <si>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</si>
  <si>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</si>
  <si>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</si>
  <si>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</si>
  <si>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</si>
  <si>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</si>
  <si>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</si>
  <si>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</si>
  <si>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</si>
  <si>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</si>
  <si>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</si>
  <si>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</si>
  <si>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</si>
  <si>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</si>
  <si>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</si>
  <si>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</si>
  <si>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</si>
  <si>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</si>
  <si>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</si>
  <si>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</si>
  <si>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</si>
  <si>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</si>
  <si>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</si>
  <si>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</si>
  <si>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</si>
  <si>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</si>
  <si>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</si>
  <si>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</si>
  <si>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</si>
  <si>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</si>
  <si>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</si>
  <si>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</si>
  <si>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</si>
  <si>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</si>
  <si>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</si>
  <si>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</si>
  <si>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</si>
  <si>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</si>
  <si>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</si>
  <si>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</si>
  <si>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</si>
  <si>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</si>
  <si>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</si>
  <si>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</si>
  <si>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</si>
  <si>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</si>
  <si>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</si>
  <si>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</si>
  <si>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</si>
  <si>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</si>
  <si>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</si>
  <si>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</si>
  <si>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</si>
  <si>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</si>
  <si>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</si>
  <si>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</si>
  <si>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</si>
  <si>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</si>
  <si>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</si>
  <si>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</si>
  <si>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</si>
  <si>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</si>
  <si>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</si>
  <si>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</si>
  <si>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</si>
  <si>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</si>
  <si>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</si>
  <si>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</si>
  <si>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</si>
  <si>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</si>
  <si>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</si>
  <si>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</si>
  <si>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</si>
  <si>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</si>
  <si>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</si>
  <si>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</si>
  <si>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</si>
  <si>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</si>
  <si>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</si>
  <si>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</si>
  <si>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</si>
  <si>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</si>
  <si>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</si>
  <si>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</si>
  <si>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</si>
  <si>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</si>
  <si>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</si>
  <si>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</si>
  <si>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</si>
  <si>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</si>
  <si>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</si>
  <si>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</si>
  <si>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</si>
  <si>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</si>
  <si>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</si>
  <si>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</si>
  <si>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</si>
  <si>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</si>
  <si>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</si>
  <si>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</si>
  <si>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</si>
  <si>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</si>
  <si>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</si>
  <si>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</si>
  <si>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</si>
  <si>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</si>
  <si>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</si>
  <si>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</si>
  <si>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</si>
  <si>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</si>
  <si>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</si>
  <si>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</si>
  <si>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</si>
  <si>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</si>
  <si>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</si>
  <si>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</si>
  <si>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</si>
  <si>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</si>
  <si>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</si>
  <si>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</si>
  <si>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</si>
  <si>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</si>
  <si>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</si>
  <si>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</si>
  <si>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</si>
  <si>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</si>
  <si>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</si>
  <si>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</si>
  <si>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</si>
  <si>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</si>
  <si>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</si>
  <si>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</si>
  <si>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</si>
  <si>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</si>
  <si>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</si>
  <si>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</si>
  <si>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</si>
  <si>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</si>
  <si>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</si>
  <si>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</si>
  <si>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</si>
  <si>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</si>
  <si>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</si>
  <si>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</si>
  <si>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</si>
  <si>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</si>
  <si>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</si>
  <si>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</si>
  <si>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</si>
  <si>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</si>
  <si>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</si>
  <si>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</si>
  <si>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</si>
  <si>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</si>
  <si>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</si>
  <si>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</si>
  <si>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</si>
  <si>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</si>
  <si>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</si>
  <si>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</si>
  <si>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</si>
  <si>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</si>
  <si>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</si>
  <si>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</si>
  <si>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</si>
  <si>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</si>
  <si>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</si>
  <si>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</si>
  <si>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</si>
  <si>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</si>
  <si>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</si>
  <si>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</si>
  <si>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</si>
  <si>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</si>
  <si>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</si>
  <si>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</si>
  <si>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</si>
  <si>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</si>
  <si>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</si>
  <si>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</si>
  <si>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</si>
  <si>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</si>
  <si>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</si>
  <si>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</si>
  <si>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</si>
  <si>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</si>
  <si>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</si>
  <si>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</si>
  <si>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</si>
  <si>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</si>
  <si>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</si>
  <si>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</si>
  <si>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</si>
  <si>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</si>
  <si>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</si>
  <si>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</si>
  <si>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</si>
  <si>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</si>
  <si>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</si>
  <si>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</si>
  <si>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</si>
  <si>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</si>
  <si>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</si>
  <si>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</si>
  <si>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</si>
  <si>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</si>
  <si>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</si>
  <si>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</si>
  <si>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</si>
  <si>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</si>
  <si>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</si>
  <si>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</si>
  <si>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</si>
  <si>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</si>
  <si>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</si>
  <si>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</si>
  <si>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</si>
  <si>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</si>
  <si>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</si>
  <si>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</si>
  <si>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</si>
  <si>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</si>
  <si>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</si>
  <si>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</si>
  <si>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</si>
  <si>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</si>
  <si>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</si>
  <si>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</si>
  <si>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</si>
  <si>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</si>
  <si>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</si>
  <si>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</si>
  <si>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</si>
  <si>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</si>
  <si>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</si>
  <si>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</si>
  <si>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</si>
  <si>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</si>
  <si>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</si>
  <si>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</si>
  <si>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</si>
  <si>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</si>
  <si>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</si>
  <si>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</si>
  <si>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</si>
  <si>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</si>
  <si>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</si>
  <si>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</si>
  <si>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</si>
  <si>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</si>
  <si>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</si>
  <si>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</si>
  <si>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</si>
  <si>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</si>
  <si>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</si>
  <si>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</si>
  <si>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</si>
  <si>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</si>
  <si>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</si>
  <si>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</si>
  <si>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</si>
  <si>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</si>
  <si>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</si>
  <si>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</si>
  <si>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</si>
  <si>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</si>
  <si>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</si>
  <si>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</si>
  <si>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</si>
  <si>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</si>
  <si>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</si>
  <si>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</si>
  <si>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</si>
  <si>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</si>
  <si>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</si>
  <si>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</si>
  <si>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</si>
  <si>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</si>
  <si>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</si>
  <si>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</si>
  <si>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</si>
  <si>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</si>
  <si>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</si>
  <si>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</si>
  <si>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</si>
  <si>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</si>
  <si>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</si>
  <si>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</si>
  <si>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</si>
  <si>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</si>
  <si>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</si>
  <si>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</si>
  <si>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</si>
  <si>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</si>
  <si>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</si>
  <si>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</si>
  <si>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</si>
  <si>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</si>
  <si>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</si>
  <si>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</si>
  <si>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</si>
  <si>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</si>
  <si>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</si>
  <si>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</si>
  <si>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</si>
  <si>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</si>
  <si>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</si>
  <si>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</si>
  <si>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</si>
  <si>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</si>
  <si>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</si>
  <si>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</si>
  <si>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</si>
  <si>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</si>
  <si>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</si>
  <si>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</si>
  <si>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</si>
  <si>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</si>
  <si>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</si>
  <si>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</si>
  <si>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</si>
  <si>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</si>
  <si>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</si>
  <si>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</si>
  <si>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</si>
  <si>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</si>
  <si>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</si>
  <si>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</si>
  <si>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</si>
  <si>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</si>
  <si>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</si>
  <si>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</si>
  <si>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</si>
  <si>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</si>
  <si>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</si>
  <si>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</si>
  <si>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</si>
  <si>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</si>
  <si>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</si>
  <si>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</si>
  <si>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</si>
  <si>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</si>
  <si>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</si>
  <si>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</si>
  <si>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</si>
  <si>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</si>
  <si>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</si>
  <si>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</si>
  <si>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</si>
  <si>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</si>
  <si>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</si>
  <si>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</si>
  <si>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</si>
  <si>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</si>
  <si>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</si>
  <si>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</si>
  <si>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</si>
  <si>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</si>
  <si>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</si>
  <si>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</si>
  <si>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</si>
  <si>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</si>
  <si>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</si>
  <si>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</si>
  <si>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</si>
  <si>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</si>
  <si>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</si>
  <si>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</si>
  <si>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</si>
  <si>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</si>
  <si>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</si>
  <si>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</si>
  <si>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</si>
  <si>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</si>
  <si>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</si>
  <si>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</si>
  <si>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</si>
  <si>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</si>
  <si>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</si>
  <si>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</si>
  <si>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</si>
  <si>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</si>
  <si>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</si>
  <si>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</si>
  <si>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</si>
  <si>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</si>
  <si>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</si>
  <si>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</si>
  <si>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</si>
  <si>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</si>
  <si>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</si>
  <si>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</si>
  <si>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</si>
  <si>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</si>
  <si>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</si>
  <si>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</si>
  <si>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</si>
  <si>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</si>
  <si>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</si>
  <si>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</si>
  <si>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</si>
  <si>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</si>
  <si>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</si>
  <si>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</si>
  <si>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</si>
  <si>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</si>
  <si>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</si>
  <si>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</si>
  <si>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</si>
  <si>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</si>
  <si>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</si>
  <si>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</si>
  <si>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</si>
  <si>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</si>
  <si>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</si>
  <si>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</si>
  <si>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</si>
  <si>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</si>
  <si>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</si>
  <si>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</si>
  <si>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</si>
  <si>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</si>
  <si>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</si>
  <si>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</si>
  <si>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</si>
  <si>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</si>
  <si>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</si>
  <si>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</si>
  <si>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</si>
  <si>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</si>
  <si>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</si>
  <si>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</si>
  <si>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</si>
  <si>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</si>
  <si>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</si>
  <si>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</si>
  <si>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</si>
  <si>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</si>
  <si>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</si>
  <si>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</si>
  <si>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</si>
  <si>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</si>
  <si>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</si>
  <si>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</si>
  <si>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</si>
  <si>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</si>
  <si>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</si>
  <si>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</si>
  <si>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</si>
  <si>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</si>
  <si>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</si>
  <si>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</si>
  <si>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</si>
  <si>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</si>
  <si>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</si>
  <si>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</si>
  <si>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</si>
  <si>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</si>
  <si>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</si>
  <si>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</si>
  <si>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</si>
  <si>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</si>
  <si>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</si>
  <si>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</si>
  <si>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</si>
  <si>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</si>
  <si>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</si>
  <si>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</si>
  <si>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</si>
  <si>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</si>
  <si>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</si>
  <si>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</si>
  <si>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</si>
  <si>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</si>
  <si>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</si>
  <si>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</si>
  <si>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</si>
  <si>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</si>
  <si>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</si>
  <si>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</si>
  <si>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</si>
  <si>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</si>
  <si>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</si>
  <si>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</si>
  <si>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</si>
  <si>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</si>
  <si>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</si>
  <si>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</si>
  <si>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</si>
  <si>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</si>
  <si>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</si>
  <si>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</si>
  <si>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</si>
  <si>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</si>
  <si>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</si>
  <si>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</si>
  <si>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</si>
  <si>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</si>
  <si>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</si>
  <si>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</si>
  <si>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</si>
  <si>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</si>
  <si>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</si>
  <si>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</si>
  <si>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</si>
  <si>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</si>
  <si>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</si>
  <si>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</si>
  <si>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</si>
  <si>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</si>
  <si>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</si>
  <si>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</si>
  <si>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</si>
  <si>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</si>
  <si>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</si>
  <si>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</si>
  <si>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</si>
  <si>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</si>
  <si>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</si>
  <si>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</si>
  <si>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</si>
  <si>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</si>
  <si>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</si>
  <si>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</si>
  <si>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</si>
  <si>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</si>
  <si>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</si>
  <si>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</si>
  <si>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</si>
  <si>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</si>
  <si>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</si>
  <si>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</si>
  <si>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</si>
  <si>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</si>
  <si>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</si>
  <si>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</si>
  <si>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</si>
  <si>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</si>
  <si>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</si>
  <si>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</si>
  <si>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</si>
  <si>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</si>
  <si>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</si>
  <si>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</si>
  <si>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</si>
  <si>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</si>
  <si>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</si>
  <si>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</si>
  <si>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</si>
  <si>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</si>
  <si>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</si>
  <si>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</si>
  <si>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</si>
  <si>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</si>
  <si>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</si>
  <si>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</si>
  <si>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</si>
  <si>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</si>
  <si>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</si>
  <si>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</si>
  <si>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</si>
  <si>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</si>
  <si>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</si>
  <si>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</si>
  <si>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</si>
  <si>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</si>
  <si>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</si>
  <si>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</si>
  <si>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</si>
  <si>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</si>
  <si>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</si>
  <si>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</si>
  <si>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</si>
  <si>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</si>
  <si>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</si>
  <si>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</si>
  <si>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</si>
  <si>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</si>
  <si>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</si>
  <si>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</si>
  <si>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</si>
  <si>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</si>
  <si>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</si>
  <si>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</si>
  <si>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</si>
  <si>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</si>
  <si>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</si>
  <si>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</si>
  <si>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</si>
  <si>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</si>
  <si>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</si>
  <si>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</si>
  <si>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</si>
  <si>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</si>
  <si>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</si>
  <si>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</si>
  <si>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</si>
  <si>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</si>
  <si>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</si>
  <si>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</si>
  <si>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</si>
  <si>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</si>
  <si>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</si>
  <si>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</si>
  <si>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</si>
  <si>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</si>
  <si>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</si>
  <si>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</si>
  <si>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</si>
  <si>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</si>
  <si>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</si>
  <si>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</si>
  <si>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</si>
  <si>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</si>
  <si>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</si>
  <si>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</si>
  <si>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</si>
  <si>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</si>
  <si>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</si>
  <si>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</si>
  <si>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</si>
  <si>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</si>
  <si>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</si>
  <si>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</si>
  <si>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</si>
  <si>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</si>
  <si>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</si>
  <si>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</si>
  <si>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</si>
  <si>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</si>
  <si>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</si>
  <si>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</si>
  <si>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</si>
  <si>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</si>
  <si>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</si>
  <si>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</si>
  <si>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</si>
  <si>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</si>
  <si>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</si>
  <si>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</si>
  <si>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</si>
  <si>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</si>
  <si>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</si>
  <si>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</si>
  <si>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</si>
  <si>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</si>
  <si>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</si>
  <si>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</si>
  <si>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</si>
  <si>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</si>
  <si>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</si>
  <si>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</si>
  <si>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</si>
  <si>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</si>
  <si>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</si>
  <si>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</si>
  <si>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</si>
  <si>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</si>
  <si>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</si>
  <si>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</si>
  <si>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</si>
  <si>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</si>
  <si>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</si>
  <si>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</si>
  <si>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</si>
  <si>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</si>
  <si>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</si>
  <si>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</si>
  <si>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</si>
  <si>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</si>
  <si>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</si>
  <si>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</si>
  <si>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</si>
  <si>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</si>
  <si>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</si>
  <si>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</si>
  <si>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</si>
  <si>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</si>
  <si>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</si>
  <si>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</si>
  <si>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</si>
  <si>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</si>
  <si>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</si>
  <si>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</si>
  <si>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</si>
  <si>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</si>
  <si>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</si>
  <si>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</si>
  <si>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</si>
  <si>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</si>
  <si>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</si>
  <si>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</si>
  <si>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</si>
  <si>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</si>
  <si>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</si>
  <si>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</si>
  <si>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</si>
  <si>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</si>
  <si>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</si>
  <si>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</si>
  <si>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</si>
  <si>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</si>
  <si>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</si>
  <si>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</si>
  <si>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</si>
  <si>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</si>
  <si>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</si>
  <si>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</si>
  <si>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</si>
  <si>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</si>
  <si>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</si>
  <si>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</si>
  <si>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</si>
  <si>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</si>
  <si>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</si>
  <si>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</si>
  <si>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</si>
  <si>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</si>
  <si>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</si>
  <si>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</si>
  <si>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</si>
  <si>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</si>
  <si>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</si>
  <si>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</si>
  <si>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</si>
  <si>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</si>
  <si>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</si>
  <si>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</si>
  <si>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</si>
  <si>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</si>
  <si>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</si>
  <si>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</si>
  <si>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</si>
  <si>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</si>
  <si>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</si>
  <si>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</si>
  <si>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</si>
  <si>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</si>
  <si>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</si>
  <si>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</si>
  <si>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</si>
  <si>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</si>
  <si>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</si>
  <si>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</si>
  <si>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</si>
  <si>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</si>
  <si>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</si>
  <si>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</si>
  <si>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</si>
  <si>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</si>
  <si>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</si>
  <si>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</si>
  <si>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</si>
  <si>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</si>
  <si>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</si>
  <si>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</si>
  <si>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</si>
  <si>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</si>
  <si>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</si>
  <si>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</si>
  <si>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</si>
  <si>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</si>
  <si>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</si>
  <si>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</si>
  <si>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</si>
  <si>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</si>
  <si>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</si>
  <si>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</si>
  <si>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</si>
  <si>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</si>
  <si>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</si>
  <si>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</si>
  <si>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</si>
  <si>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</si>
  <si>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</si>
  <si>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</si>
  <si>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</si>
  <si>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</si>
  <si>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</si>
  <si>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</si>
  <si>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</si>
  <si>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</si>
  <si>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</si>
  <si>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</si>
  <si>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</si>
  <si>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</si>
  <si>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</si>
  <si>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</si>
  <si>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</si>
  <si>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</si>
  <si>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</si>
  <si>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</si>
  <si>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</si>
  <si>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</si>
  <si>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</si>
  <si>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</si>
  <si>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</si>
  <si>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</si>
  <si>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</si>
  <si>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</si>
  <si>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</si>
  <si>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</si>
  <si>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</si>
  <si>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</si>
  <si>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</si>
  <si>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</si>
  <si>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</si>
  <si>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</si>
  <si>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</si>
  <si>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</si>
  <si>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</si>
  <si>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</si>
  <si>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</si>
  <si>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</si>
  <si>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</si>
  <si>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</si>
  <si>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</si>
  <si>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</si>
  <si>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</si>
  <si>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</si>
  <si>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</si>
  <si>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</si>
  <si>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</si>
  <si>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</si>
  <si>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</si>
  <si>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</si>
  <si>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</si>
  <si>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</si>
  <si>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</si>
  <si>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</si>
  <si>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</si>
  <si>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</si>
  <si>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</si>
  <si>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</si>
  <si>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</si>
  <si>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</si>
  <si>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</si>
  <si>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</si>
  <si>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</si>
  <si>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</si>
  <si>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</si>
  <si>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</si>
  <si>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</si>
  <si>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</si>
  <si>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</si>
  <si>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</si>
  <si>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</si>
  <si>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</si>
  <si>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</si>
  <si>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</si>
  <si>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</si>
  <si>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</si>
  <si>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</si>
  <si>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</si>
  <si>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</si>
  <si>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</si>
  <si>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</si>
  <si>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</si>
  <si>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</si>
  <si>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</si>
  <si>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</si>
  <si>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</si>
  <si>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</si>
  <si>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</si>
  <si>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</si>
  <si>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</si>
  <si>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</si>
  <si>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</si>
  <si>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</si>
  <si>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</si>
  <si>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</si>
  <si>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</si>
  <si>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</si>
  <si>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</si>
  <si>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</si>
  <si>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</si>
  <si>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</si>
  <si>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</si>
  <si>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</si>
  <si>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</si>
  <si>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</si>
  <si>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</si>
  <si>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</si>
  <si>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</si>
  <si>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</si>
  <si>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</si>
  <si>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</si>
  <si>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</si>
  <si>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</si>
  <si>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</si>
  <si>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</si>
  <si>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</si>
  <si>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</si>
  <si>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</si>
  <si>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</si>
  <si>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</si>
  <si>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</si>
  <si>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</si>
  <si>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</si>
  <si>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</si>
  <si>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</si>
  <si>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</si>
  <si>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</si>
  <si>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</si>
  <si>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</si>
  <si>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</si>
  <si>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</si>
  <si>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</si>
  <si>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</si>
  <si>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</si>
  <si>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</si>
  <si>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</si>
  <si>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</si>
  <si>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</si>
  <si>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</si>
  <si>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</si>
  <si>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</si>
  <si>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</si>
  <si>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</si>
  <si>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</si>
  <si>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</si>
  <si>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</si>
  <si>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</si>
  <si>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</si>
  <si>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</si>
  <si>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</si>
  <si>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</si>
  <si>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</si>
  <si>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</si>
  <si>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</si>
  <si>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</si>
  <si>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</si>
  <si>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</si>
  <si>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</si>
  <si>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</si>
  <si>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</si>
  <si>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</si>
  <si>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</si>
  <si>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</si>
  <si>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</si>
  <si>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</si>
  <si>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</si>
  <si>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</si>
  <si>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</si>
  <si>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</si>
  <si>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</si>
  <si>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</si>
  <si>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</si>
  <si>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</si>
  <si>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</si>
  <si>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</si>
  <si>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</si>
  <si>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</si>
  <si>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</si>
  <si>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</si>
  <si>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</si>
  <si>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</si>
  <si>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</si>
  <si>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</si>
  <si>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</si>
  <si>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</si>
  <si>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</si>
  <si>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</si>
  <si>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</si>
  <si>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</si>
  <si>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</si>
  <si>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</si>
  <si>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</si>
  <si>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</si>
  <si>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</si>
  <si>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</si>
  <si>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</si>
  <si>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</si>
  <si>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</si>
  <si>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</si>
  <si>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</si>
  <si>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</si>
  <si>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</si>
  <si>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</si>
  <si>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</si>
  <si>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</si>
  <si>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</si>
  <si>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</si>
  <si>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</si>
  <si>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</si>
  <si>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</si>
  <si>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</si>
  <si>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</si>
  <si>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</si>
  <si>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</si>
  <si>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</si>
  <si>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</si>
  <si>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</si>
  <si>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</si>
  <si>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</si>
  <si>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</si>
  <si>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</si>
  <si>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</si>
  <si>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</si>
  <si>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</si>
  <si>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</si>
  <si>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</si>
  <si>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</si>
  <si>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</si>
  <si>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</si>
  <si>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</si>
  <si>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</si>
  <si>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</si>
  <si>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</si>
  <si>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</si>
  <si>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</si>
  <si>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</si>
  <si>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</si>
  <si>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</si>
  <si>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</si>
  <si>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</si>
  <si>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</si>
  <si>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</si>
  <si>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</si>
  <si>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</si>
  <si>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</si>
  <si>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</si>
  <si>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</si>
  <si>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</si>
  <si>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</si>
  <si>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</si>
  <si>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</si>
  <si>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</si>
  <si>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</si>
  <si>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</si>
  <si>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</si>
  <si>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</si>
  <si>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</si>
  <si>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</si>
  <si>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</si>
  <si>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</si>
  <si>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</si>
  <si>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</si>
  <si>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</si>
  <si>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</si>
  <si>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</si>
  <si>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</si>
  <si>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</si>
  <si>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</si>
  <si>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</si>
  <si>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</si>
  <si>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</si>
  <si>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</si>
  <si>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</si>
  <si>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</si>
  <si>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</si>
  <si>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</si>
  <si>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</si>
  <si>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</si>
  <si>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</si>
  <si>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</si>
  <si>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</si>
  <si>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</si>
  <si>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</si>
  <si>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</si>
  <si>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</si>
  <si>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</si>
  <si>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</si>
  <si>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</si>
  <si>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</si>
  <si>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</si>
  <si>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</si>
  <si>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</si>
  <si>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</si>
  <si>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</si>
  <si>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</si>
  <si>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</si>
  <si>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</si>
  <si>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</si>
  <si>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</si>
  <si>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</si>
  <si>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</si>
  <si>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</si>
  <si>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</si>
  <si>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</si>
  <si>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</si>
  <si>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</si>
  <si>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</si>
  <si>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</si>
  <si>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</si>
  <si>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</si>
  <si>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</si>
  <si>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</si>
  <si>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</si>
  <si>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</si>
  <si>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</si>
  <si>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</si>
  <si>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</si>
  <si>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</si>
  <si>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</si>
  <si>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</si>
  <si>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</si>
  <si>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</si>
  <si>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</si>
  <si>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</si>
  <si>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</si>
  <si>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</si>
  <si>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</si>
  <si>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</si>
  <si>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</si>
  <si>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</si>
  <si>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</si>
  <si>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</si>
  <si>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</si>
  <si>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</si>
  <si>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</si>
  <si>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</si>
  <si>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</si>
  <si>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</si>
  <si>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</si>
  <si>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</si>
  <si>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</si>
  <si>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</si>
  <si>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</si>
  <si>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</si>
  <si>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</si>
  <si>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</si>
  <si>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</si>
  <si>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</si>
  <si>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</si>
  <si>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</si>
  <si>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</si>
  <si>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</si>
  <si>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</si>
  <si>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</si>
  <si>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</si>
  <si>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</si>
  <si>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</si>
  <si>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</si>
  <si>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</si>
  <si>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</si>
  <si>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</si>
  <si>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</si>
  <si>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</si>
  <si>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</si>
  <si>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</si>
  <si>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</si>
  <si>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</si>
  <si>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</si>
  <si>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</si>
  <si>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</si>
  <si>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</si>
  <si>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</si>
  <si>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</si>
  <si>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</si>
  <si>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</si>
  <si>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</si>
  <si>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</si>
  <si>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</si>
  <si>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</si>
  <si>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</si>
  <si>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</si>
  <si>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</si>
  <si>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</si>
  <si>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</si>
  <si>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</si>
  <si>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</si>
  <si>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</si>
  <si>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</si>
  <si>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</si>
  <si>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</si>
  <si>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</si>
  <si>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</si>
  <si>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</si>
  <si>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</si>
  <si>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</si>
  <si>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</si>
  <si>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</si>
  <si>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</si>
  <si>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</si>
  <si>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</si>
  <si>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</si>
  <si>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</si>
  <si>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</si>
  <si>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</si>
  <si>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</si>
  <si>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</si>
  <si>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</si>
  <si>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</si>
  <si>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</si>
  <si>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</si>
  <si>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</si>
  <si>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</si>
  <si>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</si>
  <si>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</si>
  <si>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</si>
  <si>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</si>
  <si>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</si>
  <si>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</si>
  <si>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</si>
  <si>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</si>
  <si>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</si>
  <si>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</si>
  <si>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</si>
  <si>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</si>
  <si>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</si>
  <si>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</si>
  <si>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</si>
  <si>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</si>
  <si>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</si>
  <si>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</si>
  <si>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</si>
  <si>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</si>
  <si>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</si>
  <si>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</si>
  <si>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</si>
  <si>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</si>
  <si>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</si>
  <si>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</si>
  <si>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</si>
  <si>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</si>
  <si>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</si>
  <si>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</si>
  <si>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</si>
  <si>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</si>
  <si>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</si>
  <si>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</si>
  <si>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</si>
  <si>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</si>
  <si>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</si>
  <si>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</si>
  <si>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</si>
  <si>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</si>
  <si>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</si>
  <si>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</si>
  <si>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</si>
  <si>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</si>
  <si>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</si>
  <si>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</si>
  <si>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</si>
  <si>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</si>
  <si>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</si>
  <si>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</si>
  <si>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</si>
  <si>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</si>
  <si>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</si>
  <si>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</si>
  <si>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</si>
  <si>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</si>
  <si>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</si>
  <si>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</si>
  <si>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</si>
  <si>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</si>
  <si>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</si>
  <si>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</si>
  <si>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</si>
  <si>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</si>
  <si>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</si>
  <si>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</si>
  <si>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</si>
  <si>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</si>
  <si>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</si>
  <si>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</si>
  <si>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</si>
  <si>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</si>
  <si>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</si>
  <si>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</si>
  <si>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</si>
  <si>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</si>
  <si>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</si>
  <si>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</si>
  <si>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</si>
  <si>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</si>
  <si>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</si>
  <si>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</si>
  <si>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</si>
  <si>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</si>
  <si>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</si>
  <si>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</si>
  <si>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</si>
  <si>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</si>
  <si>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</si>
  <si>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</si>
  <si>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</si>
  <si>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</si>
  <si>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</si>
  <si>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</si>
  <si>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</si>
  <si>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</si>
  <si>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</si>
  <si>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</si>
  <si>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</si>
  <si>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</si>
  <si>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</si>
  <si>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</si>
  <si>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</si>
  <si>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</si>
  <si>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</si>
  <si>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</si>
  <si>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</si>
  <si>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</si>
  <si>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</si>
  <si>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</si>
  <si>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</si>
  <si>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</si>
  <si>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</si>
  <si>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</si>
  <si>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</si>
  <si>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</si>
  <si>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</si>
  <si>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</si>
  <si>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</si>
  <si>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</si>
  <si>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</si>
  <si>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</si>
  <si>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</si>
  <si>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</si>
  <si>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</si>
  <si>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</si>
  <si>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</si>
  <si>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</si>
  <si>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</si>
  <si>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</si>
  <si>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</si>
  <si>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</si>
  <si>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</si>
  <si>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</si>
  <si>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</si>
  <si>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</si>
  <si>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</si>
  <si>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</si>
  <si>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</si>
  <si>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</si>
  <si>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</si>
  <si>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</si>
  <si>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</si>
  <si>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</si>
  <si>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</si>
  <si>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</si>
  <si>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</si>
  <si>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</si>
  <si>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</si>
  <si>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</si>
  <si>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</si>
  <si>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</si>
  <si>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</si>
  <si>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</si>
  <si>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</si>
  <si>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</si>
  <si>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</si>
  <si>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</si>
  <si>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</si>
  <si>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</si>
  <si>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</si>
  <si>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</si>
  <si>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</si>
  <si>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</si>
  <si>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</si>
  <si>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</si>
  <si>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</si>
  <si>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</si>
  <si>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</si>
  <si>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</si>
  <si>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</si>
  <si>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</si>
  <si>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</si>
  <si>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</si>
  <si>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</si>
  <si>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</si>
  <si>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</si>
  <si>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</si>
  <si>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</si>
  <si>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</si>
  <si>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</si>
  <si>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</si>
  <si>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</si>
  <si>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</si>
  <si>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</si>
  <si>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</si>
  <si>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</si>
  <si>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</si>
  <si>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</si>
  <si>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</si>
  <si>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</si>
  <si>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</si>
  <si>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</si>
  <si>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</si>
  <si>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</si>
  <si>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</si>
  <si>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</si>
  <si>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</si>
  <si>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</si>
  <si>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</si>
  <si>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</si>
  <si>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</si>
  <si>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</si>
  <si>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</si>
  <si>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</si>
  <si>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</si>
  <si>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</si>
  <si>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</si>
  <si>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</si>
  <si>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</si>
  <si>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</si>
  <si>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</si>
  <si>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</si>
  <si>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</si>
  <si>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</si>
  <si>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</si>
  <si>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</si>
  <si>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</si>
  <si>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</si>
  <si>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</si>
  <si>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</si>
  <si>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</si>
  <si>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</si>
  <si>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</si>
  <si>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</si>
  <si>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</si>
  <si>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</si>
  <si>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</si>
  <si>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</si>
  <si>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</si>
  <si>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</si>
  <si>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</si>
  <si>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</si>
  <si>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</si>
  <si>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</si>
  <si>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</si>
  <si>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</si>
  <si>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</si>
  <si>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</si>
  <si>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</si>
  <si>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</si>
  <si>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</si>
  <si>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</si>
  <si>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</si>
  <si>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</si>
  <si>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</si>
  <si>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</si>
  <si>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</si>
  <si>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</si>
  <si>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</si>
  <si>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</si>
  <si>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</si>
  <si>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</si>
  <si>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</si>
  <si>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</si>
  <si>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</si>
  <si>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</si>
  <si>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</si>
  <si>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</si>
  <si>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</si>
  <si>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</si>
  <si>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</si>
  <si>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</si>
  <si>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</si>
  <si>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</si>
  <si>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</si>
  <si>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</si>
  <si>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</si>
  <si>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</si>
  <si>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</si>
  <si>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</si>
  <si>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</si>
  <si>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</si>
  <si>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</si>
  <si>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</si>
  <si>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</si>
  <si>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</si>
  <si>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</si>
  <si>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</si>
  <si>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</si>
  <si>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</si>
  <si>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</si>
  <si>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</si>
  <si>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</si>
  <si>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</si>
  <si>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</si>
  <si>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</si>
  <si>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</si>
  <si>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</si>
  <si>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</si>
  <si>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</si>
  <si>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</si>
  <si>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</si>
  <si>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</si>
  <si>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</si>
  <si>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</si>
  <si>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</si>
  <si>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</si>
  <si>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</si>
  <si>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</si>
  <si>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</si>
  <si>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</si>
  <si>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</si>
  <si>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</si>
  <si>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</si>
  <si>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</si>
  <si>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</si>
  <si>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</si>
  <si>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</si>
  <si>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</si>
  <si>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</si>
  <si>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</si>
  <si>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</si>
  <si>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</si>
  <si>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</si>
  <si>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</si>
  <si>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</si>
  <si>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</si>
  <si>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</si>
  <si>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</si>
  <si>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</si>
  <si>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</si>
  <si>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</si>
  <si>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</si>
  <si>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</si>
  <si>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</si>
  <si>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</si>
  <si>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</si>
  <si>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</si>
  <si>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</si>
  <si>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</si>
  <si>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</si>
  <si>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</si>
  <si>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</si>
  <si>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</si>
  <si>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</si>
  <si>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</si>
  <si>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</si>
  <si>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</si>
  <si>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</si>
  <si>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</si>
  <si>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</si>
  <si>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</si>
  <si>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</si>
  <si>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</si>
  <si>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</si>
  <si>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</si>
  <si>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</si>
  <si>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</si>
  <si>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</si>
  <si>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</si>
  <si>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</si>
  <si>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</si>
  <si>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</si>
  <si>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</si>
  <si>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</si>
  <si>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</si>
  <si>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</si>
  <si>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</si>
  <si>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</si>
  <si>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</si>
  <si>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</si>
  <si>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</si>
  <si>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</si>
  <si>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</si>
  <si>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</si>
  <si>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</si>
  <si>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</si>
  <si>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</si>
  <si>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</si>
  <si>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</si>
  <si>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</si>
  <si>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</si>
  <si>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</si>
  <si>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</si>
  <si>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</si>
  <si>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</si>
  <si>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</si>
  <si>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</si>
  <si>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</si>
  <si>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</si>
  <si>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</si>
  <si>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</si>
  <si>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</si>
  <si>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</si>
  <si>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</si>
  <si>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</si>
  <si>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</si>
  <si>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</si>
  <si>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</si>
  <si>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</si>
  <si>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</si>
  <si>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</si>
  <si>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</si>
  <si>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</si>
  <si>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</si>
  <si>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</si>
  <si>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</si>
  <si>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</si>
  <si>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</si>
  <si>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</si>
  <si>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</si>
  <si>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</si>
  <si>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</si>
  <si>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</si>
  <si>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</si>
  <si>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</si>
  <si>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</si>
  <si>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</si>
  <si>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</si>
  <si>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</si>
  <si>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</si>
  <si>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</si>
  <si>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</si>
  <si>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</si>
  <si>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</si>
  <si>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</si>
  <si>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</si>
  <si>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</si>
  <si>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</si>
  <si>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</si>
  <si>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</si>
  <si>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</si>
  <si>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</si>
  <si>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</si>
  <si>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</si>
  <si>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</si>
  <si>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</si>
  <si>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</si>
  <si>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</si>
  <si>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</si>
  <si>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</si>
  <si>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</si>
  <si>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</si>
  <si>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</si>
  <si>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</si>
  <si>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</si>
  <si>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</si>
  <si>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</si>
  <si>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</si>
  <si>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</si>
  <si>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</si>
  <si>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</si>
  <si>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</si>
  <si>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</si>
  <si>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</si>
  <si>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</si>
  <si>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</si>
  <si>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</si>
  <si>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</si>
  <si>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</si>
  <si>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</si>
  <si>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</si>
  <si>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</si>
  <si>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</si>
  <si>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</si>
  <si>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</si>
  <si>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</si>
  <si>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</si>
  <si>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</si>
  <si>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</si>
  <si>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</si>
  <si>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</si>
  <si>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</si>
  <si>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</si>
  <si>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</si>
  <si>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</si>
  <si>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</si>
  <si>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</si>
  <si>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</si>
  <si>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</si>
  <si>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</si>
  <si>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</si>
  <si>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</si>
  <si>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</si>
  <si>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</si>
  <si>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</si>
  <si>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</si>
  <si>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</si>
  <si>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</si>
  <si>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</si>
  <si>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</si>
  <si>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</si>
  <si>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</si>
  <si>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</si>
  <si>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</si>
  <si>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</si>
  <si>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</si>
  <si>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</si>
  <si>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</si>
  <si>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</si>
  <si>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</si>
  <si>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</si>
  <si>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</si>
  <si>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</si>
  <si>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</si>
  <si>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</si>
  <si>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</si>
  <si>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</si>
  <si>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</si>
  <si>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</si>
  <si>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</si>
  <si>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</si>
  <si>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</si>
  <si>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</si>
  <si>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</si>
  <si>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</si>
  <si>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</si>
  <si>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</si>
  <si>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</si>
  <si>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</si>
  <si>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</si>
  <si>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</si>
  <si>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</si>
  <si>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</si>
  <si>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</si>
  <si>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</si>
  <si>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</si>
  <si>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</si>
  <si>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</si>
  <si>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</si>
  <si>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</si>
  <si>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</si>
  <si>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</si>
  <si>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</si>
  <si>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</si>
  <si>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</si>
  <si>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</si>
  <si>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</si>
  <si>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</si>
  <si>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</si>
  <si>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</si>
  <si>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</si>
  <si>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</si>
  <si>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</si>
  <si>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</si>
  <si>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</si>
  <si>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</si>
  <si>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</si>
  <si>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</si>
  <si>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</si>
  <si>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</si>
  <si>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</si>
  <si>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</si>
  <si>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</si>
  <si>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</si>
  <si>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</si>
  <si>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</si>
  <si>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</si>
  <si>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</si>
  <si>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</si>
  <si>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</si>
  <si>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</si>
  <si>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</si>
  <si>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</si>
  <si>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</si>
  <si>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</si>
  <si>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</si>
  <si>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</si>
  <si>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</si>
  <si>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</si>
  <si>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</si>
  <si>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</si>
  <si>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</si>
  <si>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</si>
  <si>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</si>
  <si>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</si>
  <si>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</si>
  <si>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</si>
  <si>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</si>
  <si>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</si>
  <si>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</si>
  <si>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</si>
  <si>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</si>
  <si>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</si>
  <si>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</si>
  <si>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</si>
  <si>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</si>
  <si>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</si>
  <si>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</si>
  <si>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</si>
  <si>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</si>
  <si>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</si>
  <si>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</si>
  <si>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</si>
  <si>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</si>
  <si>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</si>
  <si>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</si>
  <si>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</si>
  <si>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</si>
  <si>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</si>
  <si>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</si>
  <si>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</si>
  <si>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</si>
  <si>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</si>
  <si>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</si>
  <si>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</si>
  <si>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</si>
  <si>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</si>
  <si>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</si>
  <si>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</si>
  <si>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</si>
  <si>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</si>
  <si>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</si>
  <si>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</si>
  <si>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</si>
  <si>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</si>
  <si>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</si>
  <si>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</si>
  <si>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</si>
  <si>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</si>
  <si>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</si>
  <si>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</si>
  <si>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</si>
  <si>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</si>
  <si>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</si>
  <si>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</si>
  <si>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</si>
  <si>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</si>
  <si>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</si>
  <si>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</si>
  <si>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</si>
  <si>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</si>
  <si>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</si>
  <si>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</si>
  <si>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</si>
  <si>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</si>
  <si>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</si>
  <si>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</si>
  <si>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</si>
  <si>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</si>
  <si>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</si>
  <si>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</si>
  <si>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</si>
  <si>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</si>
  <si>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</si>
  <si>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</si>
  <si>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</si>
  <si>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</si>
  <si>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</si>
  <si>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</si>
  <si>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</si>
  <si>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</si>
  <si>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</si>
  <si>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</si>
  <si>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</si>
  <si>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</si>
  <si>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</si>
  <si>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</si>
  <si>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</si>
  <si>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</si>
  <si>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</si>
  <si>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</si>
  <si>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</si>
  <si>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</si>
  <si>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</si>
  <si>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</si>
  <si>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</si>
  <si>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</si>
  <si>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</si>
  <si>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</si>
  <si>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</si>
  <si>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</si>
  <si>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</si>
  <si>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</si>
  <si>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</si>
  <si>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</si>
  <si>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</si>
  <si>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</si>
  <si>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</si>
  <si>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</si>
  <si>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</si>
  <si>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</si>
  <si>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</si>
  <si>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</si>
  <si>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</si>
  <si>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</si>
  <si>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</si>
  <si>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</si>
  <si>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</si>
  <si>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</si>
  <si>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</si>
  <si>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</si>
  <si>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</si>
  <si>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</si>
  <si>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</si>
  <si>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</si>
  <si>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</si>
  <si>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</si>
  <si>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</si>
  <si>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</si>
  <si>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</si>
  <si>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</si>
  <si>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</si>
  <si>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</si>
  <si>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</si>
  <si>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</si>
  <si>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</si>
  <si>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</si>
  <si>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</si>
  <si>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</si>
  <si>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</si>
  <si>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</si>
  <si>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</si>
  <si>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</si>
  <si>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</si>
  <si>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</si>
  <si>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</si>
  <si>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</si>
  <si>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</si>
  <si>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</si>
  <si>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</si>
  <si>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</si>
  <si>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</si>
  <si>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</si>
  <si>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</si>
  <si>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</si>
  <si>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</si>
  <si>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</si>
  <si>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</si>
  <si>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</si>
  <si>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</si>
  <si>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</si>
  <si>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</si>
  <si>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</si>
  <si>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</si>
  <si>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</si>
  <si>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</si>
  <si>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</si>
  <si>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</si>
  <si>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</si>
  <si>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</si>
  <si>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</si>
  <si>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</si>
  <si>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</si>
  <si>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</si>
  <si>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</si>
  <si>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</si>
  <si>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</si>
  <si>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</si>
  <si>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</si>
  <si>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</si>
  <si>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</si>
  <si>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</si>
  <si>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</si>
  <si>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</si>
  <si>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</si>
  <si>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</si>
  <si>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</si>
  <si>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</si>
  <si>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</si>
  <si>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</si>
  <si>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</si>
  <si>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</si>
  <si>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</si>
  <si>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</si>
  <si>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</si>
  <si>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</si>
  <si>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</si>
  <si>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</si>
  <si>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</si>
  <si>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</si>
  <si>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</si>
  <si>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</si>
  <si>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</si>
  <si>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</si>
  <si>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</si>
  <si>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</si>
  <si>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</si>
  <si>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</si>
  <si>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</si>
  <si>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</si>
  <si>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</si>
  <si>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</si>
  <si>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</si>
  <si>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</si>
  <si>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</si>
  <si>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</si>
  <si>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</si>
  <si>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</si>
  <si>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</si>
  <si>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</si>
  <si>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</si>
  <si>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</si>
  <si>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</si>
  <si>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</si>
  <si>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</si>
  <si>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</si>
  <si>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</si>
  <si>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</si>
  <si>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</si>
  <si>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</si>
  <si>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</si>
  <si>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</si>
  <si>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</si>
  <si>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</si>
  <si>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</si>
  <si>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</si>
  <si>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</si>
  <si>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</si>
  <si>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</si>
  <si>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</si>
  <si>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</si>
  <si>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</si>
  <si>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</si>
  <si>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</si>
  <si>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</si>
  <si>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</si>
  <si>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</si>
  <si>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</si>
  <si>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</si>
  <si>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</si>
  <si>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</si>
  <si>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</si>
  <si>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</si>
  <si>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</si>
  <si>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</si>
  <si>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</si>
  <si>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</si>
  <si>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</si>
  <si>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</si>
  <si>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</si>
  <si>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</si>
  <si>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</si>
  <si>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</si>
  <si>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</si>
  <si>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</si>
  <si>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</si>
  <si>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</si>
  <si>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</si>
  <si>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</si>
  <si>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</si>
  <si>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</si>
  <si>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</si>
  <si>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</si>
  <si>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</si>
  <si>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</si>
  <si>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</si>
  <si>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</si>
  <si>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</si>
  <si>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</si>
  <si>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</si>
  <si>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</si>
  <si>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</si>
  <si>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</si>
  <si>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</si>
  <si>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</si>
  <si>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</si>
  <si>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</si>
  <si>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</si>
  <si>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</si>
  <si>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</si>
  <si>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</si>
  <si>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</si>
  <si>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</si>
  <si>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</si>
  <si>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</si>
  <si>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</si>
  <si>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</si>
  <si>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</si>
  <si>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</si>
  <si>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</si>
  <si>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</si>
  <si>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</si>
  <si>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</si>
  <si>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</si>
  <si>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</si>
  <si>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</si>
  <si>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</si>
  <si>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</si>
  <si>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</si>
  <si>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</si>
  <si>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</si>
  <si>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</si>
  <si>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</si>
  <si>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</si>
  <si>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</si>
  <si>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</si>
  <si>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</si>
  <si>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</si>
  <si>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</si>
  <si>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</si>
  <si>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</si>
  <si>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</si>
  <si>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</si>
  <si>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</si>
  <si>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</si>
  <si>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</si>
  <si>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</si>
  <si>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</si>
  <si>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</si>
  <si>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</si>
  <si>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</si>
  <si>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</si>
  <si>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</si>
  <si>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</si>
  <si>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</si>
  <si>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</si>
  <si>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</si>
  <si>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</si>
  <si>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</si>
  <si>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</si>
  <si>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</si>
  <si>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</si>
  <si>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</si>
  <si>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</si>
  <si>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</si>
  <si>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</si>
  <si>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</si>
  <si>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</si>
  <si>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</si>
  <si>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</si>
  <si>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</si>
  <si>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</si>
  <si>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</si>
  <si>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</si>
  <si>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</si>
  <si>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</si>
  <si>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</si>
  <si>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</si>
  <si>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</si>
  <si>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</si>
  <si>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</si>
  <si>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</si>
  <si>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</si>
  <si>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</si>
  <si>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</si>
  <si>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</si>
  <si>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</si>
  <si>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</si>
  <si>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</si>
  <si>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</si>
  <si>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</si>
  <si>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</si>
  <si>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</si>
  <si>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</si>
  <si>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</si>
  <si>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</si>
  <si>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</si>
  <si>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</si>
  <si>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</si>
  <si>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</si>
  <si>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</si>
  <si>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</si>
  <si>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</si>
  <si>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</si>
  <si>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</si>
  <si>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</si>
  <si>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</si>
  <si>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</si>
  <si>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</si>
  <si>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</si>
  <si>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</si>
  <si>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</si>
  <si>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</si>
  <si>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</si>
  <si>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</si>
  <si>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</si>
  <si>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</si>
  <si>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</si>
  <si>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</si>
  <si>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</si>
  <si>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</si>
  <si>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</si>
  <si>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</si>
  <si>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</si>
  <si>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</si>
  <si>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</si>
  <si>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</si>
  <si>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</si>
  <si>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</si>
  <si>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</si>
  <si>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</si>
  <si>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</si>
  <si>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</si>
  <si>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</si>
  <si>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</si>
  <si>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</si>
  <si>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</si>
  <si>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</si>
  <si>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</si>
  <si>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</si>
  <si>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</si>
  <si>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</si>
  <si>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</si>
  <si>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</si>
  <si>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</si>
  <si>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</si>
  <si>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</si>
  <si>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</si>
  <si>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</si>
  <si>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</si>
  <si>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</si>
  <si>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</si>
  <si>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</si>
  <si>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</si>
  <si>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</si>
  <si>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</si>
  <si>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</si>
  <si>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</si>
  <si>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</si>
  <si>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</si>
  <si>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</si>
  <si>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</si>
  <si>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</si>
  <si>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</si>
  <si>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</si>
  <si>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</si>
  <si>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</si>
  <si>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</si>
  <si>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</si>
  <si>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</si>
  <si>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</si>
  <si>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</si>
  <si>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</si>
  <si>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</si>
  <si>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</si>
  <si>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</si>
  <si>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</si>
  <si>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</si>
  <si>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</si>
  <si>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</si>
  <si>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</si>
  <si>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</si>
  <si>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</si>
  <si>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</si>
  <si>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</si>
  <si>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</si>
  <si>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</si>
  <si>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</si>
  <si>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</si>
  <si>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</si>
  <si>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</si>
  <si>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</si>
  <si>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</si>
  <si>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</si>
  <si>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</si>
  <si>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</si>
  <si>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</si>
  <si>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</si>
  <si>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</si>
  <si>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</si>
  <si>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</si>
  <si>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</si>
  <si>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</si>
  <si>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</si>
  <si>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</si>
  <si>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</si>
  <si>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</si>
  <si>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</si>
  <si>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</si>
  <si>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</si>
  <si>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</si>
  <si>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</si>
  <si>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</si>
  <si>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</si>
  <si>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</si>
  <si>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</si>
  <si>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</si>
  <si>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</si>
  <si>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</si>
  <si>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</si>
  <si>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</si>
  <si>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</si>
  <si>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</si>
  <si>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</si>
  <si>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</si>
  <si>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</si>
  <si>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</si>
  <si>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</si>
  <si>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</si>
  <si>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</si>
  <si>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</si>
  <si>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</si>
  <si>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</si>
  <si>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</si>
  <si>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</si>
  <si>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</si>
  <si>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</si>
  <si>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</si>
  <si>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</si>
  <si>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</si>
  <si>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</si>
  <si>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</si>
  <si>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</si>
  <si>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</si>
  <si>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</si>
  <si>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</si>
  <si>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</si>
  <si>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</si>
  <si>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</si>
  <si>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</si>
  <si>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</si>
  <si>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</si>
  <si>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</si>
  <si>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</si>
  <si>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</si>
  <si>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</si>
  <si>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</si>
  <si>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</si>
  <si>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</si>
  <si>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</si>
  <si>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</si>
  <si>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</si>
  <si>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</si>
  <si>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</si>
  <si>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</si>
  <si>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</si>
  <si>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</si>
  <si>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</si>
  <si>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</si>
  <si>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</si>
  <si>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</si>
  <si>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</si>
  <si>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</si>
  <si>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</si>
  <si>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</si>
  <si>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</si>
  <si>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</si>
  <si>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</si>
  <si>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</si>
  <si>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</si>
  <si>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</si>
  <si>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</si>
  <si>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</si>
  <si>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</si>
  <si>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</si>
  <si>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</si>
  <si>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</si>
  <si>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</si>
  <si>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</si>
  <si>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</si>
  <si>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</si>
  <si>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</si>
  <si>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</si>
  <si>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</si>
  <si>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</si>
  <si>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</si>
  <si>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</si>
  <si>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</si>
  <si>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</si>
  <si>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</si>
  <si>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</si>
  <si>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</si>
  <si>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</si>
  <si>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</si>
  <si>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</si>
  <si>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</si>
  <si>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</si>
  <si>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</si>
  <si>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</si>
  <si>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</si>
  <si>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</si>
  <si>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</si>
  <si>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</si>
  <si>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</si>
  <si>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</si>
  <si>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</si>
  <si>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</si>
  <si>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</si>
  <si>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</si>
  <si>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</si>
  <si>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</si>
  <si>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</si>
  <si>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</si>
  <si>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</si>
  <si>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</si>
  <si>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</si>
  <si>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</si>
  <si>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</si>
  <si>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</si>
  <si>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</si>
  <si>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</si>
  <si>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</si>
  <si>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</si>
  <si>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</si>
  <si>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</si>
  <si>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</si>
  <si>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</si>
  <si>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</si>
  <si>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</si>
  <si>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</si>
  <si>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</si>
  <si>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</si>
  <si>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</si>
  <si>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</si>
  <si>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</si>
  <si>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</si>
  <si>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</si>
  <si>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</si>
  <si>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</si>
  <si>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</si>
  <si>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</si>
  <si>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</si>
  <si>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</si>
  <si>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</si>
  <si>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</si>
  <si>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</si>
  <si>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</si>
  <si>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</si>
  <si>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</si>
  <si>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</si>
  <si>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</si>
  <si>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</si>
  <si>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</si>
  <si>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</si>
  <si>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</si>
  <si>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</si>
  <si>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</si>
  <si>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</si>
  <si>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</si>
  <si>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</si>
  <si>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</si>
  <si>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</si>
  <si>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</si>
  <si>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</si>
  <si>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</si>
  <si>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</si>
  <si>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</si>
  <si>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</si>
  <si>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</si>
  <si>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</si>
  <si>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</si>
  <si>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</si>
  <si>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</si>
  <si>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</si>
  <si>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</si>
  <si>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</si>
  <si>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</si>
  <si>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</si>
  <si>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</si>
  <si>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</si>
  <si>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</si>
  <si>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</si>
  <si>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</si>
  <si>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</si>
  <si>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</si>
  <si>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</si>
  <si>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</si>
  <si>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</si>
  <si>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</si>
  <si>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</si>
  <si>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</si>
  <si>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</si>
  <si>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</si>
  <si>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</si>
  <si>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</si>
  <si>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</si>
  <si>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</si>
  <si>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</si>
  <si>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</si>
  <si>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</si>
  <si>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</si>
  <si>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</si>
  <si>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</si>
  <si>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</si>
  <si>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</si>
  <si>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</si>
  <si>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</si>
  <si>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</si>
  <si>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</si>
  <si>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</si>
  <si>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</si>
  <si>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</si>
  <si>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</si>
  <si>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</si>
  <si>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</si>
  <si>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</si>
  <si>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</si>
  <si>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</si>
  <si>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</si>
  <si>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</si>
  <si>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</si>
  <si>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</si>
  <si>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</si>
  <si>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</si>
  <si>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</si>
  <si>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</si>
  <si>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</si>
  <si>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</si>
  <si>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</si>
  <si>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</si>
  <si>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</si>
  <si>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</si>
  <si>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</si>
  <si>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</si>
  <si>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</si>
  <si>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</si>
  <si>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</si>
  <si>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</si>
  <si>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</si>
  <si>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</si>
  <si>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</si>
  <si>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</si>
  <si>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</si>
  <si>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</si>
  <si>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</si>
  <si>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</si>
  <si>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</si>
  <si>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</si>
  <si>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</si>
  <si>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</si>
  <si>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</si>
  <si>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</si>
  <si>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</si>
  <si>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</si>
  <si>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</si>
  <si>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</si>
  <si>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</si>
  <si>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</si>
  <si>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</si>
  <si>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</si>
  <si>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</si>
  <si>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</si>
  <si>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</si>
  <si>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</si>
  <si>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</si>
  <si>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</si>
  <si>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</si>
  <si>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</si>
  <si>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</si>
  <si>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</si>
  <si>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</si>
  <si>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</si>
  <si>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</si>
  <si>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</si>
  <si>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</si>
  <si>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</si>
  <si>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</si>
  <si>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</si>
  <si>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</si>
  <si>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</si>
  <si>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</si>
  <si>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</si>
  <si>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</si>
  <si>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</si>
  <si>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</si>
  <si>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</si>
  <si>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</si>
  <si>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</si>
  <si>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</si>
  <si>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</si>
  <si>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</si>
  <si>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</si>
  <si>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</si>
  <si>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</si>
  <si>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</si>
  <si>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</si>
  <si>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</si>
  <si>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</si>
  <si>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</si>
  <si>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</si>
  <si>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</si>
  <si>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</si>
  <si>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</si>
  <si>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</si>
  <si>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</si>
  <si>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</si>
  <si>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</si>
  <si>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</si>
  <si>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</si>
  <si>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</si>
  <si>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</si>
  <si>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</si>
  <si>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</si>
  <si>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</si>
  <si>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</si>
  <si>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</si>
  <si>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</si>
  <si>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</si>
  <si>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</si>
  <si>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</si>
  <si>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</si>
  <si>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</si>
  <si>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</si>
  <si>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</si>
  <si>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</si>
  <si>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</si>
  <si>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</si>
  <si>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</si>
  <si>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</si>
  <si>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</si>
  <si>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</si>
  <si>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</si>
  <si>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</si>
  <si>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</si>
  <si>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</si>
  <si>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</si>
  <si>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</si>
  <si>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</si>
  <si>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</si>
  <si>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</si>
  <si>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</si>
  <si>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</si>
  <si>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</si>
  <si>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</si>
  <si>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</si>
  <si>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</si>
  <si>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</si>
  <si>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</si>
  <si>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</si>
  <si>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</si>
  <si>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</si>
  <si>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</si>
  <si>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</si>
  <si>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</si>
  <si>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</si>
  <si>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</si>
  <si>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</si>
  <si>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</si>
  <si>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</si>
  <si>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</si>
  <si>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</si>
  <si>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</si>
  <si>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</si>
  <si>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</si>
  <si>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</si>
  <si>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</si>
  <si>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</si>
  <si>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</si>
  <si>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</si>
  <si>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</si>
  <si>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</si>
  <si>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</si>
  <si>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</si>
  <si>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</si>
  <si>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</si>
  <si>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</si>
  <si>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</si>
  <si>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</si>
  <si>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</si>
  <si>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</si>
  <si>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</si>
  <si>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</si>
  <si>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</si>
  <si>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</si>
  <si>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</si>
  <si>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</si>
  <si>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</si>
  <si>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</si>
  <si>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</si>
  <si>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</si>
  <si>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</si>
  <si>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</si>
  <si>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</si>
  <si>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</si>
  <si>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</si>
  <si>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</si>
  <si>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</si>
  <si>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</si>
  <si>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</si>
  <si>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</si>
  <si>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</si>
  <si>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</si>
  <si>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</si>
  <si>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</si>
  <si>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</si>
  <si>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</si>
  <si>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</si>
  <si>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</si>
  <si>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</si>
  <si>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</si>
  <si>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</si>
  <si>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</si>
  <si>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</si>
  <si>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</si>
  <si>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</si>
  <si>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</si>
  <si>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</si>
  <si>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</si>
  <si>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</si>
  <si>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</si>
  <si>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</si>
  <si>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</si>
  <si>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</si>
  <si>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</si>
  <si>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</si>
  <si>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</si>
  <si>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</si>
  <si>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</si>
  <si>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</si>
  <si>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</si>
  <si>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</si>
  <si>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</si>
  <si>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</si>
  <si>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</si>
  <si>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</si>
  <si>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</si>
  <si>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</si>
  <si>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</si>
  <si>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</si>
  <si>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</si>
  <si>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</si>
  <si>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</si>
  <si>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</si>
  <si>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</si>
  <si>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</si>
  <si>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</si>
  <si>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</si>
  <si>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</si>
  <si>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</si>
  <si>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</si>
  <si>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</si>
  <si>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</si>
  <si>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</si>
  <si>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</si>
  <si>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</si>
  <si>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</si>
  <si>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</si>
  <si>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</si>
  <si>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</si>
  <si>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</si>
  <si>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</si>
  <si>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</si>
  <si>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</si>
  <si>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</si>
  <si>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</si>
  <si>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</si>
  <si>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</si>
  <si>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</si>
  <si>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</si>
  <si>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</si>
  <si>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</si>
  <si>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</si>
  <si>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</si>
  <si>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</si>
  <si>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</si>
  <si>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</si>
  <si>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</si>
  <si>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</si>
  <si>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</si>
  <si>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</si>
  <si>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</si>
  <si>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</si>
  <si>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</si>
  <si>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</si>
  <si>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</si>
  <si>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</si>
  <si>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</si>
  <si>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</si>
  <si>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</si>
  <si>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</si>
  <si>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</si>
  <si>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</si>
  <si>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</si>
  <si>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</si>
  <si>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</si>
  <si>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</si>
  <si>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</si>
  <si>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</si>
  <si>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</si>
  <si>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</si>
  <si>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</si>
  <si>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</si>
  <si>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</si>
  <si>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</si>
  <si>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</si>
  <si>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</si>
  <si>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</si>
  <si>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</si>
  <si>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</si>
  <si>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</si>
  <si>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</si>
  <si>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</si>
  <si>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</si>
  <si>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</si>
  <si>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</si>
  <si>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</si>
  <si>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</si>
  <si>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</si>
  <si>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</si>
  <si>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</si>
  <si>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</si>
  <si>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</si>
  <si>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</si>
  <si>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</si>
  <si>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</si>
  <si>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</si>
  <si>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</si>
  <si>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</si>
  <si>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</si>
  <si>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</si>
  <si>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</si>
  <si>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</si>
  <si>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</si>
  <si>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</si>
  <si>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</si>
  <si>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</si>
  <si>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</si>
  <si>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</si>
  <si>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</si>
  <si>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</si>
  <si>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</si>
  <si>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</si>
  <si>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</si>
  <si>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</si>
  <si>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</si>
  <si>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</si>
  <si>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</si>
  <si>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</si>
  <si>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</si>
  <si>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</si>
  <si>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</si>
  <si>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</si>
  <si>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</si>
  <si>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</si>
  <si>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</si>
  <si>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</si>
  <si>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</si>
  <si>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</si>
  <si>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</si>
  <si>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</si>
  <si>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</si>
  <si>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</si>
  <si>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</si>
  <si>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</si>
  <si>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</si>
  <si>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</si>
  <si>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</si>
  <si>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</si>
  <si>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</si>
  <si>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</si>
  <si>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</si>
  <si>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</si>
  <si>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</si>
  <si>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</si>
  <si>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</si>
  <si>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</si>
  <si>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</si>
  <si>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</si>
  <si>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</si>
  <si>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</si>
  <si>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</si>
  <si>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</si>
  <si>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</si>
  <si>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</si>
  <si>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</si>
  <si>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</si>
  <si>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</si>
  <si>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</si>
  <si>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</si>
  <si>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</si>
  <si>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</si>
  <si>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</si>
  <si>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</si>
  <si>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</si>
  <si>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</si>
  <si>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</si>
  <si>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</si>
  <si>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</si>
  <si>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</si>
  <si>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</si>
  <si>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</si>
  <si>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</si>
  <si>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</si>
  <si>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</si>
  <si>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</si>
  <si>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</si>
  <si>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</si>
  <si>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</si>
  <si>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</si>
  <si>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</si>
  <si>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</si>
  <si>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</si>
  <si>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</si>
  <si>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</si>
  <si>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</si>
  <si>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</si>
  <si>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</si>
  <si>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</si>
  <si>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</si>
  <si>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</si>
  <si>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</si>
  <si>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</si>
  <si>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</si>
  <si>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</si>
  <si>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</si>
  <si>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</si>
  <si>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</si>
  <si>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</si>
  <si>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</si>
  <si>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</si>
  <si>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</si>
  <si>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</si>
  <si>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</si>
  <si>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</si>
  <si>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</si>
  <si>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</si>
  <si>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</si>
  <si>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</si>
  <si>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</si>
  <si>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</si>
  <si>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</si>
  <si>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</si>
  <si>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</si>
  <si>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</si>
  <si>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</si>
  <si>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</si>
  <si>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</si>
  <si>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</si>
  <si>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</si>
  <si>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</si>
  <si>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</si>
  <si>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</si>
  <si>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</si>
  <si>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</si>
  <si>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</si>
  <si>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</si>
  <si>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</si>
  <si>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</si>
  <si>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</si>
  <si>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</si>
  <si>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</si>
  <si>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</si>
  <si>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</si>
  <si>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</si>
  <si>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</si>
  <si>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</si>
  <si>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</si>
  <si>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</si>
  <si>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</si>
  <si>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</si>
  <si>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</si>
  <si>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</si>
  <si>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</si>
  <si>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</si>
  <si>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</si>
  <si>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</si>
  <si>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</si>
  <si>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</si>
  <si>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</si>
  <si>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</si>
  <si>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</si>
  <si>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</si>
  <si>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</si>
  <si>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</si>
  <si>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</si>
  <si>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</si>
  <si>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</si>
  <si>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</si>
  <si>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</si>
  <si>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</si>
  <si>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</si>
  <si>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</si>
  <si>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</si>
  <si>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</si>
  <si>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</si>
  <si>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</si>
  <si>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</si>
  <si>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</si>
  <si>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</si>
  <si>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</si>
  <si>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</si>
  <si>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</si>
  <si>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</si>
  <si>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</si>
  <si>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</si>
  <si>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</si>
  <si>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</si>
  <si>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</si>
  <si>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</si>
  <si>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</si>
  <si>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</si>
  <si>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</si>
  <si>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</si>
  <si>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</si>
  <si>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</si>
  <si>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</si>
  <si>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</si>
  <si>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</si>
  <si>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</si>
  <si>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</si>
  <si>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</si>
  <si>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</si>
  <si>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</si>
  <si>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</si>
  <si>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</si>
  <si>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</si>
  <si>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</si>
  <si>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</si>
  <si>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</si>
  <si>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</si>
  <si>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</si>
  <si>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</si>
  <si>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</si>
  <si>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</si>
  <si>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</si>
  <si>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</si>
  <si>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</si>
  <si>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</si>
  <si>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</si>
  <si>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</si>
  <si>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</si>
  <si>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</si>
  <si>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</si>
  <si>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</si>
  <si>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</si>
  <si>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</si>
  <si>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</si>
  <si>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</si>
  <si>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</si>
  <si>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</si>
  <si>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</si>
  <si>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</si>
  <si>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</si>
  <si>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</si>
  <si>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</si>
  <si>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</si>
  <si>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</si>
  <si>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</si>
  <si>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</si>
  <si>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</si>
  <si>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</si>
  <si>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</si>
  <si>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</si>
  <si>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</si>
  <si>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</si>
  <si>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</si>
  <si>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</si>
  <si>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</si>
  <si>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</si>
  <si>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</si>
  <si>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</si>
  <si>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</si>
  <si>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</si>
  <si>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</si>
  <si>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</si>
  <si>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</si>
  <si>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</si>
  <si>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</si>
  <si>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</si>
  <si>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</si>
  <si>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</si>
  <si>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</si>
  <si>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</si>
  <si>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</si>
  <si>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</si>
  <si>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</si>
  <si>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</si>
  <si>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</si>
  <si>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</si>
  <si>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</si>
  <si>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</si>
  <si>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</si>
  <si>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</si>
  <si>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</si>
  <si>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</si>
  <si>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</si>
  <si>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</si>
  <si>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</si>
  <si>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</si>
  <si>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</si>
  <si>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</si>
  <si>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</si>
  <si>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</si>
  <si>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</si>
  <si>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</si>
  <si>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</si>
  <si>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</si>
  <si>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</si>
  <si>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</si>
  <si>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</si>
  <si>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</si>
  <si>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</si>
  <si>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</si>
  <si>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</si>
  <si>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</si>
  <si>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</si>
  <si>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</si>
  <si>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</si>
  <si>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</si>
  <si>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</si>
  <si>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</si>
  <si>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</si>
  <si>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</si>
  <si>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</si>
  <si>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</si>
  <si>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</si>
  <si>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</si>
  <si>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</si>
  <si>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</si>
  <si>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</si>
  <si>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</si>
  <si>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</si>
  <si>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</si>
  <si>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</si>
  <si>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</si>
  <si>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</si>
  <si>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</si>
  <si>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</si>
  <si>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</si>
  <si>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</si>
  <si>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</si>
  <si>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</si>
  <si>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</si>
  <si>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</si>
  <si>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</si>
  <si>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</si>
  <si>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</si>
  <si>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</si>
  <si>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</si>
  <si>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</si>
  <si>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</si>
  <si>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</si>
  <si>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</si>
  <si>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</si>
  <si>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</si>
  <si>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</si>
  <si>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</si>
  <si>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</si>
  <si>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</si>
  <si>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</si>
  <si>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</si>
  <si>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</si>
  <si>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</si>
  <si>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</si>
  <si>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</si>
  <si>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</si>
  <si>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</si>
  <si>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</si>
  <si>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</si>
  <si>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</si>
  <si>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</si>
  <si>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</si>
  <si>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</si>
  <si>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</si>
  <si>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</si>
  <si>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</si>
  <si>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</si>
  <si>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</si>
  <si>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</si>
  <si>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</si>
  <si>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</si>
  <si>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</si>
  <si>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</si>
  <si>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</si>
  <si>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</si>
  <si>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</si>
  <si>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</si>
  <si>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</si>
  <si>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</si>
  <si>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</si>
  <si>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</si>
  <si>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</si>
  <si>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</si>
  <si>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</si>
  <si>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</si>
  <si>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</si>
  <si>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</si>
  <si>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</si>
  <si>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</si>
  <si>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</si>
  <si>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</si>
  <si>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</si>
  <si>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</si>
  <si>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</si>
  <si>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</si>
  <si>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</si>
  <si>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</si>
  <si>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</si>
  <si>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</si>
  <si>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</si>
  <si>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</si>
  <si>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</si>
  <si>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</si>
  <si>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</si>
  <si>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</si>
  <si>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</si>
  <si>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</si>
  <si>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</si>
  <si>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</si>
  <si>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</si>
  <si>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</si>
  <si>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</si>
  <si>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</si>
  <si>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</si>
  <si>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</si>
  <si>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</si>
  <si>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</si>
  <si>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</si>
  <si>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</si>
  <si>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</si>
  <si>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</si>
  <si>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</si>
  <si>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</si>
  <si>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</si>
  <si>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</si>
  <si>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</si>
  <si>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</si>
  <si>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</si>
  <si>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</si>
  <si>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</si>
  <si>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</si>
  <si>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</si>
  <si>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</si>
  <si>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</si>
  <si>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</si>
  <si>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</si>
  <si>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</si>
  <si>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</si>
  <si>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</si>
  <si>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</si>
  <si>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</si>
  <si>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</si>
  <si>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</si>
  <si>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</si>
  <si>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</si>
  <si>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</si>
  <si>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</si>
  <si>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</si>
  <si>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</si>
  <si>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</si>
  <si>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</si>
  <si>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</si>
  <si>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</si>
  <si>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</si>
  <si>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</si>
  <si>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</si>
  <si>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</si>
  <si>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</si>
  <si>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</si>
  <si>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</si>
  <si>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</si>
  <si>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</si>
  <si>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</si>
  <si>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</si>
  <si>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</si>
  <si>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</si>
  <si>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</si>
  <si>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</si>
  <si>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</si>
  <si>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</si>
  <si>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</si>
  <si>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</si>
  <si>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</si>
  <si>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</si>
  <si>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</si>
  <si>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</si>
  <si>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</si>
  <si>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</si>
  <si>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</si>
  <si>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</si>
  <si>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</si>
  <si>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</si>
  <si>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</si>
  <si>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</si>
  <si>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</si>
  <si>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</si>
  <si>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</si>
  <si>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</si>
  <si>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</si>
  <si>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</si>
  <si>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</si>
  <si>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</si>
  <si>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</si>
  <si>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</si>
  <si>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</si>
  <si>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</si>
  <si>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</si>
  <si>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</si>
  <si>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</si>
  <si>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</si>
  <si>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</si>
  <si>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</si>
  <si>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</si>
  <si>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</si>
  <si>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</si>
  <si>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</si>
  <si>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</si>
  <si>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</si>
  <si>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</si>
  <si>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</si>
  <si>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</si>
  <si>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</si>
  <si>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</si>
  <si>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</si>
  <si>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</si>
  <si>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</si>
  <si>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</si>
  <si>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</si>
  <si>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</si>
  <si>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</si>
  <si>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</si>
  <si>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</si>
  <si>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</si>
  <si>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</si>
  <si>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</si>
  <si>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</si>
  <si>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</si>
  <si>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</si>
  <si>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</si>
  <si>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</si>
  <si>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</si>
  <si>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</si>
  <si>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</si>
  <si>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</si>
  <si>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</si>
  <si>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</si>
  <si>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</si>
  <si>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</si>
  <si>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</si>
  <si>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</si>
  <si>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</si>
  <si>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</si>
  <si>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</si>
  <si>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</si>
  <si>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</si>
  <si>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</si>
  <si>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</si>
  <si>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</si>
  <si>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</si>
  <si>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</si>
  <si>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</si>
  <si>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</si>
  <si>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</si>
  <si>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</si>
  <si>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</si>
  <si>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</si>
  <si>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</si>
  <si>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</si>
  <si>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</si>
  <si>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</si>
  <si>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</si>
  <si>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</si>
  <si>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</si>
  <si>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</si>
  <si>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</si>
  <si>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</si>
  <si>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</si>
  <si>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</si>
  <si>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</si>
  <si>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</si>
  <si>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</si>
  <si>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</si>
  <si>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</si>
  <si>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</si>
  <si>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</si>
  <si>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</si>
  <si>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</si>
  <si>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</si>
  <si>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</si>
  <si>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</si>
  <si>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</si>
  <si>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</si>
  <si>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</si>
  <si>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</si>
  <si>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</si>
  <si>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</si>
  <si>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</si>
  <si>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</si>
  <si>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</si>
  <si>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</si>
  <si>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</si>
  <si>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</si>
  <si>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</si>
  <si>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</si>
  <si>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</si>
  <si>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</si>
  <si>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</si>
  <si>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</si>
  <si>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</si>
  <si>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</si>
  <si>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</si>
  <si>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</si>
  <si>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</si>
  <si>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</si>
  <si>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</si>
  <si>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</si>
  <si>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</si>
  <si>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</si>
  <si>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</si>
  <si>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</si>
  <si>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</si>
  <si>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</si>
  <si>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</si>
  <si>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</si>
  <si>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</si>
  <si>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</si>
  <si>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</si>
  <si>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</si>
  <si>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</si>
  <si>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</si>
  <si>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</si>
  <si>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</si>
  <si>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</si>
  <si>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</si>
  <si>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</si>
  <si>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</si>
  <si>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</si>
  <si>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</si>
  <si>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</si>
  <si>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</si>
  <si>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</si>
  <si>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</si>
  <si>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</si>
  <si>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</si>
  <si>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</si>
  <si>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</si>
  <si>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</si>
  <si>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</si>
  <si>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</si>
  <si>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</si>
  <si>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</si>
  <si>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</si>
  <si>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</si>
  <si>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</si>
  <si>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</si>
  <si>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</si>
  <si>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</si>
  <si>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</si>
  <si>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</si>
  <si>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</si>
  <si>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</si>
  <si>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</si>
  <si>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</si>
  <si>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</si>
  <si>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</si>
  <si>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</si>
  <si>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</si>
  <si>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</si>
  <si>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</si>
  <si>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</si>
  <si>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</si>
  <si>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</si>
  <si>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</si>
  <si>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</si>
  <si>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</si>
  <si>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</si>
  <si>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</si>
  <si>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</si>
  <si>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</si>
  <si>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</si>
  <si>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</si>
  <si>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</si>
  <si>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</si>
  <si>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</si>
  <si>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</si>
  <si>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</si>
  <si>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</si>
  <si>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</si>
  <si>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</si>
  <si>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</si>
  <si>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</si>
  <si>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</si>
  <si>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</si>
  <si>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</si>
  <si>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</si>
  <si>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</si>
  <si>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</si>
  <si>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</si>
  <si>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</si>
  <si>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</si>
  <si>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</si>
  <si>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</si>
  <si>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</si>
  <si>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</si>
  <si>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</si>
  <si>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</si>
  <si>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</si>
  <si>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</si>
  <si>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</si>
  <si>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</si>
  <si>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</si>
  <si>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</si>
  <si>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</si>
  <si>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</si>
  <si>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</si>
  <si>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</si>
  <si>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</si>
  <si>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</si>
  <si>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</si>
  <si>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</si>
  <si>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</si>
  <si>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</si>
  <si>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</si>
  <si>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</si>
  <si>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</si>
  <si>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</si>
  <si>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</si>
  <si>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</si>
  <si>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</si>
  <si>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</si>
  <si>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</si>
  <si>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</si>
  <si>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</si>
  <si>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</si>
  <si>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</si>
  <si>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</si>
  <si>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</si>
  <si>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</si>
  <si>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</si>
  <si>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</si>
  <si>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</si>
  <si>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</si>
  <si>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</si>
  <si>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</si>
  <si>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</si>
  <si>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</si>
  <si>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</si>
  <si>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</si>
  <si>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</si>
  <si>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</si>
  <si>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</si>
  <si>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</si>
  <si>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</si>
  <si>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</si>
  <si>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</si>
  <si>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</si>
  <si>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</si>
  <si>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</si>
  <si>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</si>
  <si>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</si>
  <si>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</si>
  <si>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</si>
  <si>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</si>
  <si>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</si>
  <si>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</si>
  <si>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</si>
  <si>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</si>
  <si>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</si>
  <si>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</si>
  <si>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</si>
  <si>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</si>
  <si>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</si>
  <si>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</si>
  <si>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</si>
  <si>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</si>
  <si>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</si>
  <si>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</si>
  <si>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</si>
  <si>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</si>
  <si>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</si>
  <si>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</si>
  <si>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</si>
  <si>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</si>
  <si>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</si>
  <si>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</si>
  <si>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</si>
  <si>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</si>
  <si>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</si>
  <si>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</si>
  <si>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</si>
  <si>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</si>
  <si>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</si>
  <si>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</si>
  <si>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</si>
  <si>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</si>
  <si>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</si>
  <si>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</si>
  <si>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</si>
  <si>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</si>
  <si>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</si>
  <si>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</si>
  <si>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</si>
  <si>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</si>
  <si>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</si>
  <si>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</si>
  <si>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</si>
  <si>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</si>
  <si>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</si>
  <si>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</si>
  <si>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</si>
  <si>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</si>
  <si>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</si>
  <si>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</si>
  <si>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</si>
  <si>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</si>
  <si>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</si>
  <si>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</si>
  <si>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</si>
  <si>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</si>
  <si>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</si>
  <si>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</si>
  <si>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</si>
  <si>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</si>
  <si>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</si>
  <si>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</si>
  <si>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</si>
  <si>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</si>
  <si>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</si>
  <si>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</si>
  <si>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</si>
  <si>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</si>
  <si>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</si>
  <si>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</si>
  <si>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</si>
  <si>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</si>
  <si>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</si>
  <si>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</si>
  <si>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</si>
  <si>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</si>
  <si>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</si>
  <si>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</si>
  <si>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</si>
  <si>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</si>
  <si>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</si>
  <si>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</si>
  <si>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</si>
  <si>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</si>
  <si>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</si>
  <si>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</si>
  <si>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</si>
  <si>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</si>
  <si>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</si>
  <si>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</si>
  <si>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</si>
  <si>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</si>
  <si>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</si>
  <si>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</si>
  <si>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</si>
  <si>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</si>
  <si>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</si>
  <si>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</si>
  <si>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</si>
  <si>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</si>
  <si>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</si>
  <si>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</si>
  <si>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</si>
  <si>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</si>
  <si>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</si>
  <si>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</si>
  <si>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</si>
  <si>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</si>
  <si>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</si>
  <si>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</si>
  <si>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</si>
  <si>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</si>
  <si>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</si>
  <si>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</si>
  <si>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</si>
  <si>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</si>
  <si>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</si>
  <si>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</si>
  <si>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</si>
  <si>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</si>
  <si>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</si>
  <si>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</si>
  <si>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</si>
  <si>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</si>
  <si>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</si>
  <si>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</si>
  <si>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</si>
  <si>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</si>
  <si>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</si>
  <si>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</si>
  <si>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</si>
  <si>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</si>
  <si>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</si>
  <si>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</si>
  <si>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</si>
  <si>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</si>
  <si>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</si>
  <si>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</si>
  <si>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</si>
  <si>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</si>
  <si>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</si>
  <si>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</si>
  <si>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</si>
  <si>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</si>
  <si>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</si>
  <si>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</si>
  <si>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</si>
  <si>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</si>
  <si>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</si>
  <si>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</si>
  <si>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</si>
  <si>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</si>
  <si>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</si>
  <si>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</si>
  <si>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</si>
  <si>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</si>
  <si>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</si>
  <si>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</si>
  <si>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</si>
  <si>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</si>
  <si>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</si>
  <si>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</si>
  <si>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</si>
  <si>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</si>
  <si>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</si>
  <si>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</si>
  <si>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</si>
  <si>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</si>
  <si>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</si>
  <si>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</si>
  <si>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</si>
  <si>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</si>
  <si>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</si>
  <si>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</si>
  <si>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</si>
  <si>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</si>
  <si>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</si>
  <si>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</si>
  <si>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</si>
  <si>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</si>
  <si>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</si>
  <si>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</si>
  <si>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</si>
  <si>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</si>
  <si>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</si>
  <si>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</si>
  <si>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</si>
  <si>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</si>
  <si>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</si>
  <si>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</si>
  <si>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</si>
  <si>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</si>
  <si>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</si>
  <si>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</si>
  <si>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</si>
  <si>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</si>
  <si>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</si>
  <si>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</si>
  <si>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</si>
  <si>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</si>
  <si>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</si>
  <si>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</si>
  <si>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</si>
  <si>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</si>
  <si>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</si>
  <si>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</si>
  <si>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</si>
  <si>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</si>
  <si>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</si>
  <si>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</si>
  <si>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</si>
  <si>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</si>
  <si>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</si>
  <si>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</si>
  <si>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</si>
  <si>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</si>
  <si>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</si>
  <si>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</si>
  <si>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</si>
  <si>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</si>
  <si>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</si>
  <si>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</si>
  <si>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</si>
  <si>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</si>
  <si>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</si>
  <si>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</si>
  <si>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</si>
  <si>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</si>
  <si>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</si>
  <si>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</si>
  <si>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</si>
  <si>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</si>
  <si>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</si>
  <si>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</si>
  <si>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</si>
  <si>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</si>
  <si>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</si>
  <si>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</si>
  <si>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</si>
  <si>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</si>
  <si>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</si>
  <si>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</si>
  <si>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</si>
  <si>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</si>
  <si>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</si>
  <si>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</si>
  <si>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</si>
  <si>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</si>
  <si>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</si>
  <si>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</si>
  <si>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</si>
  <si>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</si>
  <si>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</si>
  <si>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</si>
  <si>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</si>
  <si>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</si>
  <si>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</si>
  <si>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</si>
  <si>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</si>
  <si>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</si>
  <si>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</si>
  <si>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</si>
  <si>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</si>
  <si>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</si>
  <si>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</si>
  <si>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</si>
  <si>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</si>
  <si>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</si>
  <si>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</si>
  <si>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</si>
  <si>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</si>
  <si>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</si>
  <si>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</si>
  <si>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</si>
  <si>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</si>
  <si>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</si>
  <si>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</si>
  <si>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</si>
  <si>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</si>
  <si>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</si>
  <si>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</si>
  <si>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</si>
  <si>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</si>
  <si>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</si>
  <si>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</si>
  <si>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</si>
  <si>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</si>
  <si>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</si>
  <si>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</si>
  <si>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</si>
  <si>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</si>
  <si>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</si>
  <si>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</si>
  <si>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</si>
  <si>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</si>
  <si>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</si>
  <si>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</si>
  <si>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</si>
  <si>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</si>
  <si>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</si>
  <si>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</si>
  <si>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</si>
  <si>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</si>
  <si>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</si>
  <si>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</si>
  <si>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</si>
  <si>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</si>
  <si>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</si>
  <si>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</si>
  <si>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</si>
  <si>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</si>
  <si>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</si>
  <si>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</si>
  <si>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</si>
  <si>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</si>
  <si>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</si>
  <si>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</si>
  <si>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</si>
  <si>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</si>
  <si>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</si>
  <si>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</si>
  <si>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</si>
  <si>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</si>
  <si>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</si>
  <si>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</si>
  <si>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</si>
  <si>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</si>
  <si>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</si>
  <si>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</si>
  <si>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</si>
  <si>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</si>
  <si>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</si>
  <si>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</si>
  <si>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</si>
  <si>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</si>
  <si>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</si>
  <si>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</si>
  <si>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</si>
  <si>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</si>
  <si>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</si>
  <si>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</si>
  <si>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</si>
  <si>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</si>
  <si>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</si>
  <si>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</si>
  <si>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</si>
  <si>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</si>
  <si>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</si>
  <si>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</si>
  <si>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</si>
  <si>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</si>
  <si>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</si>
  <si>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</si>
  <si>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</si>
  <si>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</si>
  <si>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</si>
  <si>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</si>
  <si>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</si>
  <si>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</si>
  <si>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</si>
  <si>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</si>
  <si>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</si>
  <si>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</si>
  <si>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</si>
  <si>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</si>
  <si>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</si>
  <si>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</si>
  <si>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</si>
  <si>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</si>
  <si>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</si>
  <si>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</si>
  <si>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</si>
  <si>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</si>
  <si>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</si>
  <si>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</si>
  <si>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</si>
  <si>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</si>
  <si>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</si>
  <si>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</si>
  <si>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</si>
  <si>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</si>
  <si>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</si>
  <si>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</si>
  <si>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</si>
  <si>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</si>
  <si>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</si>
  <si>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</si>
  <si>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</si>
  <si>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</si>
  <si>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</si>
  <si>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</si>
  <si>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</si>
  <si>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</si>
  <si>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</si>
  <si>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</si>
  <si>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</si>
  <si>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</si>
  <si>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</si>
  <si>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</si>
  <si>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</si>
  <si>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</si>
  <si>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</si>
  <si>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</si>
  <si>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</si>
  <si>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</si>
  <si>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</si>
  <si>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</si>
  <si>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</si>
  <si>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</si>
  <si>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</si>
  <si>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</si>
  <si>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</si>
  <si>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</si>
  <si>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</si>
  <si>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</si>
  <si>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</si>
  <si>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</si>
  <si>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</si>
  <si>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</si>
  <si>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</si>
  <si>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</si>
  <si>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</si>
  <si>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</si>
  <si>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</si>
  <si>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</si>
  <si>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</si>
  <si>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</si>
  <si>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</si>
  <si>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</si>
  <si>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</si>
  <si>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</si>
  <si>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</si>
  <si>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</si>
  <si>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</si>
  <si>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</si>
  <si>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</si>
  <si>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</si>
  <si>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</si>
  <si>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</si>
  <si>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</si>
  <si>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</si>
  <si>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</si>
  <si>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</si>
  <si>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</si>
  <si>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</si>
  <si>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</si>
  <si>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</si>
  <si>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</si>
  <si>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</si>
  <si>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</si>
  <si>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</si>
  <si>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</si>
  <si>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</si>
  <si>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</si>
  <si>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</si>
  <si>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</si>
  <si>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</si>
  <si>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</si>
  <si>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</si>
  <si>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</si>
  <si>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</si>
  <si>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</si>
  <si>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</si>
  <si>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</si>
  <si>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</si>
  <si>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</si>
  <si>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</si>
  <si>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</si>
  <si>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</si>
  <si>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</si>
  <si>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</si>
  <si>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</si>
  <si>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</si>
  <si>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</si>
  <si>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</si>
  <si>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</si>
  <si>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</si>
  <si>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</si>
  <si>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</si>
  <si>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</si>
  <si>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</si>
  <si>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</si>
  <si>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</si>
  <si>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</si>
  <si>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</si>
  <si>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</si>
  <si>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</si>
  <si>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</si>
  <si>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</si>
  <si>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</si>
  <si>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</si>
  <si>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</si>
  <si>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</si>
  <si>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</si>
  <si>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</si>
  <si>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</si>
  <si>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</si>
  <si>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</si>
  <si>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</si>
  <si>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</si>
  <si>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</si>
  <si>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</si>
  <si>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</si>
  <si>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</si>
  <si>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</si>
  <si>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</si>
  <si>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</si>
  <si>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</si>
  <si>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</si>
  <si>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</si>
  <si>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</si>
  <si>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</si>
  <si>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</si>
  <si>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</si>
  <si>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</si>
  <si>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</si>
  <si>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</si>
  <si>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</si>
  <si>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</si>
  <si>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</si>
  <si>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</si>
  <si>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</si>
  <si>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</si>
  <si>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</si>
  <si>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</si>
  <si>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</si>
  <si>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</si>
  <si>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</si>
  <si>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</si>
  <si>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</si>
  <si>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</si>
  <si>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</si>
  <si>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</si>
  <si>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</si>
  <si>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</si>
  <si>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</si>
  <si>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</si>
  <si>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</si>
  <si>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</si>
  <si>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</si>
  <si>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</si>
  <si>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</si>
  <si>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</si>
  <si>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</si>
  <si>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</si>
  <si>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</si>
  <si>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</si>
  <si>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</si>
  <si>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</si>
  <si>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</si>
  <si>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</si>
  <si>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</si>
  <si>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</si>
  <si>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</si>
  <si>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</si>
  <si>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</si>
  <si>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</si>
  <si>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</si>
  <si>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</si>
  <si>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</si>
  <si>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</si>
  <si>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</si>
  <si>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</si>
  <si>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</si>
  <si>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</si>
  <si>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</si>
  <si>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</si>
  <si>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</si>
  <si>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</si>
  <si>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</si>
  <si>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</si>
  <si>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</si>
  <si>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</si>
  <si>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</si>
  <si>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</si>
  <si>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</si>
  <si>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</si>
  <si>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</si>
  <si>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</si>
  <si>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</si>
  <si>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</si>
  <si>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</si>
  <si>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</si>
  <si>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</si>
  <si>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</si>
  <si>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</si>
  <si>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</si>
  <si>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</si>
  <si>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</si>
  <si>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</si>
  <si>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</si>
  <si>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</si>
  <si>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</si>
  <si>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</si>
  <si>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</si>
  <si>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</si>
  <si>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</si>
  <si>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</si>
  <si>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</si>
  <si>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</si>
  <si>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</si>
  <si>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</si>
  <si>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</si>
  <si>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</si>
  <si>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</si>
  <si>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</si>
  <si>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</si>
  <si>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</si>
  <si>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</si>
  <si>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</si>
  <si>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</si>
  <si>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</si>
  <si>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</si>
  <si>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</si>
  <si>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</si>
  <si>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</si>
  <si>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</si>
  <si>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</si>
  <si>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</si>
  <si>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</si>
  <si>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</si>
  <si>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</si>
  <si>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</si>
  <si>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</si>
  <si>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</si>
  <si>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</si>
  <si>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</si>
  <si>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</si>
  <si>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</si>
  <si>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</si>
  <si>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</si>
  <si>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</si>
  <si>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</si>
  <si>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</si>
  <si>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</si>
  <si>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</si>
  <si>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</si>
  <si>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</si>
  <si>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</si>
  <si>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</si>
  <si>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</si>
  <si>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</si>
  <si>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</si>
  <si>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</si>
  <si>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</si>
  <si>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</si>
  <si>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</si>
  <si>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</si>
  <si>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</si>
  <si>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</si>
  <si>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</si>
  <si>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</si>
  <si>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</si>
  <si>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</si>
  <si>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</si>
  <si>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</si>
  <si>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</si>
  <si>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</si>
  <si>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</si>
  <si>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</si>
  <si>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</si>
  <si>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</si>
  <si>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</si>
  <si>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</si>
  <si>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</si>
  <si>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</si>
  <si>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</si>
  <si>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</si>
  <si>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</si>
  <si>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</si>
  <si>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</si>
  <si>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</si>
  <si>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</si>
  <si>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</si>
  <si>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</si>
  <si>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</si>
  <si>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</si>
  <si>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</si>
  <si>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</si>
  <si>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</si>
  <si>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</si>
  <si>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</si>
  <si>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</si>
  <si>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</si>
  <si>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</si>
  <si>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</si>
  <si>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</si>
  <si>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</si>
  <si>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</si>
  <si>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</si>
  <si>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</si>
  <si>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</si>
  <si>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</si>
  <si>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</si>
  <si>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</si>
  <si>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</si>
  <si>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</si>
  <si>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</si>
  <si>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</si>
  <si>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</si>
  <si>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</si>
  <si>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</si>
  <si>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</si>
  <si>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</si>
  <si>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</si>
  <si>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</si>
  <si>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</si>
  <si>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</si>
  <si>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</si>
  <si>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</si>
  <si>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</si>
  <si>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</si>
  <si>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</si>
  <si>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</si>
  <si>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</si>
  <si>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</si>
  <si>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</si>
  <si>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</si>
  <si>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</si>
  <si>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</si>
  <si>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</si>
  <si>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</si>
  <si>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</si>
  <si>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</si>
  <si>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</si>
  <si>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</si>
  <si>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</si>
  <si>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</si>
  <si>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</si>
  <si>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</si>
  <si>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</si>
  <si>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</si>
  <si>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</si>
  <si>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</si>
  <si>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</si>
  <si>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</si>
  <si>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</si>
  <si>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</si>
  <si>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</si>
  <si>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</si>
  <si>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</si>
  <si>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</si>
  <si>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</si>
  <si>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</si>
  <si>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</si>
  <si>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</si>
  <si>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</si>
  <si>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</si>
  <si>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</si>
  <si>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</si>
  <si>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</si>
  <si>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</si>
  <si>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</si>
  <si>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</si>
  <si>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</si>
  <si>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</si>
  <si>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</si>
  <si>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</si>
  <si>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</si>
  <si>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</si>
  <si>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</si>
  <si>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</si>
  <si>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</si>
  <si>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</si>
  <si>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</si>
  <si>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</si>
  <si>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</si>
  <si>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</si>
  <si>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</si>
  <si>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</si>
  <si>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</si>
  <si>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</si>
  <si>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</si>
  <si>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</si>
  <si>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</si>
  <si>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</si>
  <si>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</si>
  <si>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</si>
  <si>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</si>
  <si>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</si>
  <si>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</si>
  <si>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</si>
  <si>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</si>
  <si>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</si>
  <si>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</si>
  <si>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</si>
  <si>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</si>
  <si>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</si>
  <si>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</si>
  <si>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</si>
  <si>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</si>
  <si>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</si>
  <si>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</si>
  <si>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</si>
  <si>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</si>
  <si>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</si>
  <si>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</si>
  <si>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</si>
  <si>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</si>
  <si>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</si>
  <si>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</si>
  <si>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</si>
  <si>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</si>
  <si>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</si>
  <si>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</si>
  <si>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</si>
  <si>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</si>
  <si>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</si>
  <si>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</si>
  <si>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</si>
  <si>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</si>
  <si>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</si>
  <si>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</si>
  <si>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</si>
  <si>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</si>
  <si>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</si>
  <si>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</si>
  <si>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</si>
  <si>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</si>
  <si>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</si>
  <si>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</si>
  <si>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</si>
  <si>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</si>
  <si>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</si>
  <si>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</si>
  <si>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</si>
  <si>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</si>
  <si>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</si>
  <si>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</si>
  <si>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</si>
  <si>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</si>
  <si>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</si>
  <si>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</si>
  <si>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</si>
  <si>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</si>
  <si>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</si>
  <si>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</si>
  <si>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</si>
  <si>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</si>
  <si>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</si>
  <si>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</si>
  <si>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</si>
  <si>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</si>
  <si>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</si>
  <si>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</si>
  <si>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</si>
  <si>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</si>
  <si>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</si>
  <si>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</si>
  <si>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</si>
  <si>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</si>
  <si>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</si>
  <si>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</si>
  <si>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</si>
  <si>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</si>
  <si>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</si>
  <si>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</si>
  <si>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</si>
  <si>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</si>
  <si>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</si>
  <si>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</si>
  <si>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</si>
  <si>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</si>
  <si>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</si>
  <si>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</si>
  <si>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</si>
  <si>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</si>
  <si>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</si>
  <si>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</si>
  <si>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</si>
  <si>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</si>
  <si>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</si>
  <si>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</si>
  <si>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</si>
  <si>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</si>
  <si>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</si>
  <si>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</si>
  <si>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</si>
  <si>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</si>
  <si>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</si>
  <si>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</si>
  <si>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</si>
  <si>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</si>
  <si>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</si>
  <si>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</si>
  <si>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</si>
  <si>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</si>
  <si>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</si>
  <si>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</si>
  <si>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</si>
  <si>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</si>
  <si>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</si>
  <si>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</si>
  <si>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</si>
  <si>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</si>
  <si>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</si>
  <si>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</si>
  <si>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</si>
  <si>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</si>
  <si>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</si>
  <si>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</si>
  <si>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</si>
  <si>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</si>
  <si>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</si>
  <si>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</si>
  <si>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</si>
  <si>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</si>
  <si>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</si>
  <si>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</si>
  <si>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</si>
  <si>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</si>
  <si>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</si>
  <si>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</si>
  <si>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</si>
  <si>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</si>
  <si>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</si>
  <si>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</si>
  <si>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</si>
  <si>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</si>
  <si>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</si>
  <si>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</si>
  <si>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</si>
  <si>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</si>
  <si>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</si>
  <si>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</si>
  <si>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</si>
  <si>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</si>
  <si>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</si>
  <si>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</si>
  <si>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</si>
  <si>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</si>
  <si>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</si>
  <si>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</si>
  <si>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</si>
  <si>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</si>
  <si>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</si>
  <si>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</si>
  <si>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</si>
  <si>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</si>
  <si>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</si>
  <si>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</si>
  <si>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</si>
  <si>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</si>
  <si>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</si>
  <si>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</si>
  <si>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</si>
  <si>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</si>
  <si>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</si>
  <si>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</si>
  <si>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</si>
  <si>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</si>
  <si>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</si>
  <si>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</si>
  <si>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</si>
  <si>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</si>
  <si>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</si>
  <si>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</si>
  <si>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</si>
  <si>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</si>
  <si>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</si>
  <si>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</si>
  <si>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</si>
  <si>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</si>
  <si>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</si>
  <si>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</si>
  <si>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</si>
  <si>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</si>
  <si>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</si>
  <si>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</si>
  <si>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</si>
  <si>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</si>
  <si>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</si>
  <si>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</si>
  <si>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</si>
  <si>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</si>
  <si>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</si>
  <si>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</si>
  <si>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</si>
  <si>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</si>
  <si>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</si>
  <si>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</si>
  <si>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</si>
  <si>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</si>
  <si>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</si>
  <si>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</si>
  <si>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</si>
  <si>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</si>
  <si>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</si>
  <si>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</si>
  <si>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</si>
  <si>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</si>
  <si>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</si>
  <si>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</si>
  <si>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</si>
  <si>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</si>
  <si>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</si>
  <si>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</si>
  <si>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</si>
  <si>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</si>
  <si>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</si>
  <si>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</si>
  <si>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</si>
  <si>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</si>
  <si>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</si>
  <si>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</si>
  <si>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</si>
  <si>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</si>
  <si>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</si>
  <si>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</si>
  <si>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</si>
  <si>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</si>
  <si>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</si>
  <si>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</si>
  <si>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</si>
  <si>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</si>
  <si>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</si>
  <si>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</si>
  <si>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</si>
  <si>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</si>
  <si>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</si>
  <si>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</si>
  <si>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</si>
  <si>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</si>
  <si>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</si>
  <si>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</si>
  <si>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</si>
  <si>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</si>
  <si>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</si>
  <si>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</si>
  <si>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</si>
  <si>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</si>
  <si>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</si>
  <si>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</si>
  <si>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</si>
  <si>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</si>
  <si>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</si>
  <si>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</si>
  <si>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</si>
  <si>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</si>
  <si>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</si>
  <si>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</si>
  <si>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</si>
  <si>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</si>
  <si>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</si>
  <si>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</si>
  <si>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</si>
  <si>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</si>
  <si>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</si>
  <si>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</si>
  <si>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</si>
  <si>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</si>
  <si>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</si>
  <si>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</si>
  <si>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</si>
  <si>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</si>
  <si>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</si>
  <si>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</si>
  <si>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</si>
  <si>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</si>
  <si>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</si>
  <si>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</si>
  <si>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</si>
  <si>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</si>
  <si>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</si>
  <si>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</si>
  <si>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</si>
  <si>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</si>
  <si>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</si>
  <si>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</si>
  <si>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</si>
  <si>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</si>
  <si>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</si>
  <si>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</si>
  <si>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</si>
  <si>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</si>
  <si>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</si>
  <si>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</si>
  <si>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</si>
  <si>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</si>
  <si>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</si>
  <si>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</si>
  <si>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</si>
  <si>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</si>
  <si>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</si>
  <si>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</si>
  <si>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</si>
  <si>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</si>
  <si>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</si>
  <si>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</si>
  <si>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</si>
  <si>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</si>
  <si>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</si>
  <si>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</si>
  <si>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</si>
  <si>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</si>
  <si>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</si>
  <si>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</si>
  <si>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</si>
  <si>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</si>
  <si>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</si>
  <si>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</si>
  <si>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</si>
  <si>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</si>
  <si>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</si>
  <si>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</si>
  <si>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</si>
  <si>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</si>
  <si>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</si>
  <si>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</si>
  <si>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</si>
  <si>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</si>
  <si>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</si>
  <si>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</si>
  <si>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</si>
  <si>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</si>
  <si>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</si>
  <si>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</si>
  <si>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</si>
  <si>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</si>
  <si>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</si>
  <si>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</si>
  <si>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</si>
  <si>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</si>
  <si>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</si>
  <si>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</si>
  <si>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</si>
  <si>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</si>
  <si>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</si>
  <si>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</si>
  <si>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</si>
  <si>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</si>
  <si>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</si>
  <si>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</si>
  <si>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</si>
  <si>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</si>
  <si>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</si>
  <si>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</si>
  <si>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</si>
  <si>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</si>
  <si>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</si>
  <si>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</si>
  <si>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</si>
  <si>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</si>
  <si>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</si>
  <si>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</si>
  <si>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</si>
  <si>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</si>
  <si>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</si>
  <si>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</si>
  <si>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</si>
  <si>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</si>
  <si>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</si>
  <si>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</si>
  <si>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</si>
  <si>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</si>
  <si>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</si>
  <si>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</si>
  <si>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</si>
  <si>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</si>
  <si>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</si>
  <si>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</si>
  <si>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</si>
  <si>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</si>
  <si>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</si>
  <si>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</si>
  <si>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</si>
  <si>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</si>
  <si>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</si>
  <si>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</si>
  <si>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</si>
  <si>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</si>
  <si>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</si>
  <si>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</si>
  <si>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</si>
  <si>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</si>
  <si>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</si>
  <si>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</si>
  <si>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</si>
  <si>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</si>
  <si>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</si>
  <si>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</si>
  <si>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</si>
  <si>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</si>
  <si>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</si>
  <si>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</si>
  <si>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</si>
  <si>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</si>
  <si>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</si>
  <si>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</si>
  <si>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</si>
  <si>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</si>
  <si>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</si>
  <si>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</si>
  <si>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</si>
  <si>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</si>
  <si>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</si>
  <si>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</si>
  <si>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</si>
  <si>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</si>
  <si>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</si>
  <si>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</si>
  <si>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</si>
  <si>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</si>
  <si>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</si>
  <si>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</si>
  <si>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</si>
  <si>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</si>
  <si>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</si>
  <si>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</si>
  <si>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</si>
  <si>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</si>
  <si>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</si>
  <si>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</si>
  <si>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</si>
  <si>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</si>
  <si>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</si>
  <si>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</si>
  <si>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</si>
  <si>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</si>
  <si>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</si>
  <si>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</si>
  <si>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</si>
  <si>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</si>
  <si>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</si>
  <si>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</si>
  <si>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</si>
  <si>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</si>
  <si>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</si>
  <si>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</si>
  <si>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</si>
  <si>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</si>
  <si>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</si>
  <si>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</si>
  <si>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</si>
  <si>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</si>
  <si>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</si>
  <si>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</si>
  <si>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</si>
  <si>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</si>
  <si>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</si>
  <si>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</si>
  <si>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</si>
  <si>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</si>
  <si>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</si>
  <si>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</si>
  <si>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</si>
  <si>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</si>
  <si>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</si>
  <si>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</si>
  <si>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</si>
  <si>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</si>
  <si>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</si>
  <si>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</si>
  <si>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</si>
  <si>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</si>
  <si>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</si>
  <si>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</si>
  <si>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</si>
  <si>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</si>
  <si>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</si>
  <si>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</si>
  <si>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</si>
  <si>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</si>
  <si>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</si>
  <si>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</si>
  <si>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</si>
  <si>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</si>
  <si>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</si>
  <si>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</si>
  <si>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</si>
  <si>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</si>
  <si>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</si>
  <si>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</si>
  <si>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</si>
  <si>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</si>
  <si>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</si>
  <si>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</si>
  <si>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</si>
  <si>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</si>
  <si>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</si>
  <si>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</si>
  <si>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</si>
  <si>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</si>
  <si>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</si>
  <si>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</si>
  <si>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</si>
  <si>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</si>
  <si>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</si>
  <si>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</si>
  <si>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</si>
  <si>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</si>
  <si>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</si>
  <si>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</si>
  <si>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</si>
  <si>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</si>
  <si>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</si>
  <si>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</si>
  <si>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</si>
  <si>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</si>
  <si>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</si>
  <si>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</si>
  <si>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</si>
  <si>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</si>
  <si>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</si>
  <si>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</si>
  <si>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</si>
  <si>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</si>
  <si>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</si>
  <si>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</si>
  <si>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</si>
  <si>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</si>
  <si>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</si>
  <si>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</si>
  <si>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</si>
  <si>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</si>
  <si>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</si>
  <si>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</si>
  <si>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</si>
  <si>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</si>
  <si>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</si>
  <si>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</si>
  <si>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</si>
  <si>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</si>
  <si>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</si>
  <si>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</si>
  <si>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</si>
  <si>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</si>
  <si>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</si>
  <si>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</si>
  <si>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</si>
  <si>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</si>
  <si>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</si>
  <si>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</si>
  <si>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</si>
  <si>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</si>
  <si>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</si>
  <si>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</si>
  <si>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</si>
  <si>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</si>
  <si>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</si>
  <si>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</si>
  <si>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</si>
  <si>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</si>
  <si>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</si>
  <si>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</si>
  <si>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</si>
  <si>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</si>
  <si>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</si>
  <si>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</si>
  <si>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</si>
  <si>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</si>
  <si>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</si>
  <si>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</si>
  <si>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</si>
  <si>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</si>
  <si>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</si>
  <si>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</si>
  <si>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</si>
  <si>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</si>
  <si>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</si>
  <si>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</si>
  <si>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</si>
  <si>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</si>
  <si>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</si>
  <si>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</si>
  <si>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</si>
  <si>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</si>
  <si>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</si>
  <si>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</si>
  <si>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</si>
  <si>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</si>
  <si>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</si>
  <si>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</si>
  <si>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</si>
  <si>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</si>
  <si>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</si>
  <si>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</si>
  <si>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</si>
  <si>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</si>
  <si>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</si>
  <si>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</si>
  <si>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</si>
  <si>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</si>
  <si>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</si>
  <si>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</si>
  <si>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</si>
  <si>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</si>
  <si>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</si>
  <si>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</si>
  <si>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</si>
  <si>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</si>
  <si>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</si>
  <si>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</si>
  <si>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</si>
  <si>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</si>
  <si>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</si>
  <si>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</si>
  <si>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</si>
  <si>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</si>
  <si>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</si>
  <si>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</si>
  <si>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</si>
  <si>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</si>
  <si>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</si>
  <si>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</si>
  <si>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</si>
  <si>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</si>
  <si>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</si>
  <si>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</si>
  <si>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</si>
  <si>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</si>
  <si>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</si>
  <si>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</si>
  <si>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</si>
  <si>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</si>
  <si>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</si>
  <si>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</si>
  <si>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</si>
  <si>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</si>
  <si>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</si>
  <si>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</si>
  <si>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</si>
  <si>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</si>
  <si>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</si>
  <si>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</si>
  <si>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</si>
  <si>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</si>
  <si>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</si>
  <si>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</si>
  <si>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</si>
  <si>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</si>
  <si>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</si>
  <si>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</si>
  <si>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</si>
  <si>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</si>
  <si>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</si>
  <si>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</si>
  <si>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</si>
  <si>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</si>
  <si>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</si>
  <si>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</si>
  <si>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</si>
  <si>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</si>
  <si>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</si>
  <si>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</si>
  <si>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</si>
  <si>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</si>
  <si>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</si>
  <si>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</si>
  <si>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</si>
  <si>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</si>
  <si>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</si>
  <si>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</si>
  <si>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</si>
  <si>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</si>
  <si>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</si>
  <si>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</si>
  <si>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</si>
  <si>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</si>
  <si>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</si>
  <si>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</si>
  <si>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</si>
  <si>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</si>
  <si>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</si>
  <si>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</si>
  <si>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</si>
  <si>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</si>
  <si>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</si>
  <si>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</si>
  <si>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</si>
  <si>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</si>
  <si>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</si>
  <si>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</si>
  <si>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</si>
  <si>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</si>
  <si>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</si>
  <si>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</si>
  <si>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</si>
  <si>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</si>
  <si>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</si>
  <si>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</si>
  <si>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</si>
  <si>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</si>
  <si>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</si>
  <si>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</si>
  <si>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</si>
  <si>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</si>
  <si>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</si>
  <si>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</si>
  <si>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</si>
  <si>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</si>
  <si>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</si>
  <si>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</si>
  <si>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</si>
  <si>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</si>
  <si>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</si>
  <si>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</si>
  <si>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</si>
  <si>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</si>
  <si>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</si>
  <si>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</si>
  <si>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</si>
  <si>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</si>
  <si>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</si>
  <si>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</si>
  <si>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</si>
  <si>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</si>
  <si>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</si>
  <si>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</si>
  <si>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</si>
  <si>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</si>
  <si>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</si>
  <si>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</si>
  <si>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</si>
  <si>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</si>
  <si>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</si>
  <si>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</si>
  <si>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</si>
  <si>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</si>
  <si>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</si>
  <si>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</si>
  <si>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</si>
  <si>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</si>
  <si>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</si>
  <si>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</si>
  <si>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</si>
  <si>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</si>
  <si>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</si>
  <si>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</si>
  <si>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</si>
  <si>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</si>
  <si>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</si>
  <si>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</si>
  <si>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</si>
  <si>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</si>
  <si>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</si>
  <si>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</si>
  <si>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</si>
  <si>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</si>
  <si>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</si>
  <si>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</si>
  <si>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</si>
  <si>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</si>
  <si>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</si>
  <si>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</si>
  <si>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</si>
  <si>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</si>
  <si>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</si>
  <si>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</si>
  <si>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</si>
  <si>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</si>
  <si>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</si>
  <si>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</si>
  <si>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</si>
  <si>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</si>
  <si>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</si>
  <si>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</si>
  <si>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</si>
  <si>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</si>
  <si>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</si>
  <si>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</si>
  <si>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</si>
  <si>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</si>
  <si>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</si>
  <si>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</si>
  <si>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</si>
  <si>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</si>
  <si>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</si>
  <si>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</si>
  <si>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</si>
  <si>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</si>
  <si>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</si>
  <si>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</si>
  <si>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</si>
  <si>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</si>
  <si>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</si>
  <si>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</si>
  <si>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</si>
  <si>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</si>
  <si>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</si>
  <si>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</si>
  <si>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</si>
  <si>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</si>
  <si>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</si>
  <si>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</si>
  <si>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</si>
  <si>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</si>
  <si>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</si>
  <si>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</si>
  <si>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</si>
  <si>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</si>
  <si>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</si>
  <si>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</si>
  <si>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</si>
  <si>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</si>
  <si>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</si>
  <si>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</si>
  <si>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</si>
  <si>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</si>
  <si>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</si>
  <si>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</si>
  <si>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</si>
  <si>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</si>
  <si>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</si>
  <si>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</si>
  <si>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</si>
  <si>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</si>
  <si>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</si>
  <si>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</si>
  <si>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</si>
  <si>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</si>
  <si>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</si>
  <si>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</si>
  <si>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</si>
  <si>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</si>
  <si>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</si>
  <si>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</si>
  <si>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</si>
  <si>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</si>
  <si>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</si>
  <si>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</si>
  <si>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</si>
  <si>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</si>
  <si>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</si>
  <si>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</si>
  <si>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</si>
  <si>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</si>
  <si>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</si>
  <si>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</si>
  <si>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</si>
  <si>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</si>
  <si>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</si>
  <si>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</si>
  <si>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</si>
  <si>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</si>
  <si>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</si>
  <si>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</si>
  <si>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</si>
  <si>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</si>
  <si>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</si>
  <si>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</si>
  <si>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</si>
  <si>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</si>
  <si>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</si>
  <si>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</si>
  <si>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</si>
  <si>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</si>
  <si>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</si>
  <si>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</si>
  <si>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</si>
  <si>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</si>
  <si>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</si>
  <si>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</si>
  <si>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</si>
  <si>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</si>
  <si>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</si>
  <si>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</si>
  <si>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</si>
  <si>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</si>
  <si>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</si>
  <si>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</si>
  <si>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</si>
  <si>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</si>
  <si>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</si>
  <si>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</si>
  <si>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</si>
  <si>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</si>
  <si>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</si>
  <si>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</si>
  <si>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</si>
  <si>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</si>
  <si>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</si>
  <si>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</si>
  <si>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</si>
  <si>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</si>
  <si>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</si>
  <si>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</si>
  <si>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</si>
  <si>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</si>
  <si>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</si>
  <si>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</si>
  <si>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</si>
  <si>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</si>
  <si>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</si>
  <si>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</si>
  <si>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</si>
  <si>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</si>
  <si>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</si>
  <si>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</si>
  <si>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</si>
  <si>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</si>
  <si>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</si>
  <si>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</si>
  <si>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</si>
  <si>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</si>
  <si>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</si>
  <si>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</si>
  <si>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</si>
  <si>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</si>
  <si>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</si>
  <si>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</si>
  <si>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</si>
  <si>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</si>
  <si>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</si>
  <si>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</si>
  <si>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</si>
  <si>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</si>
  <si>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</si>
  <si>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</si>
  <si>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</si>
  <si>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</si>
  <si>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</si>
  <si>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</si>
  <si>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</si>
  <si>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</si>
  <si>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</si>
  <si>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</si>
  <si>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</si>
  <si>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</si>
  <si>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</si>
  <si>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</si>
  <si>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</si>
  <si>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</si>
  <si>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</si>
  <si>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</si>
  <si>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</si>
  <si>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</si>
  <si>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</si>
  <si>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</si>
  <si>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</si>
  <si>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</si>
  <si>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</si>
  <si>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</si>
  <si>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</si>
  <si>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</si>
  <si>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</si>
  <si>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</si>
  <si>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</si>
  <si>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</si>
  <si>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</si>
  <si>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</si>
  <si>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</si>
  <si>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</si>
  <si>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</si>
  <si>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</si>
  <si>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</si>
  <si>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</si>
  <si>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</si>
  <si>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</si>
  <si>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</si>
  <si>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</si>
  <si>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</si>
  <si>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</si>
  <si>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</si>
  <si>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</si>
  <si>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</si>
  <si>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</si>
  <si>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</si>
  <si>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</si>
  <si>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</si>
  <si>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</si>
  <si>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</si>
  <si>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</si>
  <si>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</si>
  <si>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</si>
  <si>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</si>
  <si>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</si>
  <si>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</si>
  <si>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</si>
  <si>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</si>
  <si>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</si>
  <si>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</si>
  <si>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</si>
  <si>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</si>
  <si>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</si>
  <si>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</si>
  <si>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</si>
  <si>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</si>
  <si>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</si>
  <si>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</si>
  <si>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</si>
  <si>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</si>
  <si>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</si>
  <si>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</si>
  <si>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</si>
  <si>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</si>
  <si>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</si>
  <si>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</si>
  <si>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</si>
  <si>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</si>
  <si>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</si>
  <si>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</si>
  <si>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</si>
  <si>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</si>
  <si>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</si>
  <si>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</si>
  <si>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</si>
  <si>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</si>
  <si>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</si>
  <si>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</si>
  <si>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</si>
  <si>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</si>
  <si>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</si>
  <si>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</si>
  <si>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</si>
  <si>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</si>
  <si>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</si>
  <si>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</si>
  <si>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</si>
  <si>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</si>
  <si>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</si>
  <si>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</si>
  <si>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</si>
  <si>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</si>
  <si>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</si>
  <si>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</si>
  <si>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</si>
  <si>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</si>
  <si>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</si>
  <si>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</si>
  <si>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</si>
  <si>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</si>
  <si>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</si>
  <si>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</si>
  <si>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</si>
  <si>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</si>
  <si>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</si>
  <si>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</si>
  <si>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</si>
  <si>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</si>
  <si>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</si>
  <si>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</si>
  <si>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</si>
  <si>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</si>
  <si>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</si>
  <si>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</si>
  <si>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</si>
  <si>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</si>
  <si>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</si>
  <si>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</si>
  <si>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</si>
  <si>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</si>
  <si>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</si>
  <si>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</si>
  <si>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</si>
  <si>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</si>
  <si>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</si>
  <si>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</si>
  <si>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</si>
  <si>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</si>
  <si>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</si>
  <si>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</si>
  <si>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</si>
  <si>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</si>
  <si>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</si>
  <si>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</si>
  <si>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</si>
  <si>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</si>
  <si>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</si>
  <si>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</si>
  <si>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</si>
  <si>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</si>
  <si>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</si>
  <si>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</si>
  <si>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</si>
  <si>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</si>
  <si>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</si>
  <si>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</si>
  <si>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</si>
  <si>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</si>
  <si>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</si>
  <si>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</si>
  <si>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</si>
  <si>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</si>
  <si>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</si>
  <si>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</si>
  <si>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</si>
  <si>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</si>
  <si>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</si>
  <si>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</si>
  <si>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</si>
  <si>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</si>
  <si>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</si>
  <si>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</si>
  <si>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</si>
  <si>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</si>
  <si>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</si>
  <si>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</si>
  <si>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</si>
  <si>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</si>
  <si>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</si>
  <si>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</si>
  <si>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</si>
  <si>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</si>
  <si>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</si>
  <si>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</si>
  <si>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</si>
  <si>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</si>
  <si>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</si>
  <si>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</si>
  <si>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</si>
  <si>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</si>
  <si>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</si>
  <si>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</si>
  <si>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</si>
  <si>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</si>
  <si>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</si>
  <si>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</si>
  <si>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</si>
  <si>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</si>
  <si>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</si>
  <si>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</si>
  <si>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</si>
  <si>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</si>
  <si>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</si>
  <si>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</si>
  <si>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</si>
  <si>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</si>
  <si>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</si>
  <si>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</si>
  <si>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</si>
  <si>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</si>
  <si>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</si>
  <si>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</si>
  <si>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</si>
  <si>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</si>
  <si>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</si>
  <si>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</si>
  <si>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</si>
  <si>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</si>
  <si>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</si>
  <si>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</si>
  <si>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</si>
  <si>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</si>
  <si>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</si>
  <si>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</si>
  <si>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</si>
  <si>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</si>
  <si>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</si>
  <si>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</si>
  <si>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</si>
  <si>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</si>
  <si>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</si>
  <si>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</si>
  <si>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</si>
  <si>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</si>
  <si>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</si>
  <si>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</si>
  <si>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</si>
  <si>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</si>
  <si>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</si>
  <si>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</si>
  <si>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</si>
  <si>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</si>
  <si>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</si>
  <si>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</si>
  <si>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</si>
  <si>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</si>
  <si>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</si>
  <si>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</si>
  <si>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</si>
  <si>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</si>
  <si>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</si>
  <si>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</si>
  <si>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</si>
  <si>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</si>
  <si>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</si>
  <si>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</si>
  <si>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</si>
  <si>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</si>
  <si>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</si>
  <si>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</si>
  <si>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</si>
  <si>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</si>
  <si>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</si>
  <si>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</si>
  <si>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</si>
  <si>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</si>
  <si>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</si>
  <si>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</si>
  <si>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</si>
  <si>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</si>
  <si>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</si>
  <si>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</si>
  <si>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</si>
  <si>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</si>
  <si>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</si>
  <si>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</si>
  <si>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</si>
  <si>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</si>
  <si>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</si>
  <si>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</si>
  <si>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</si>
  <si>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</si>
  <si>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</si>
  <si>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</si>
  <si>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</si>
  <si>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</si>
  <si>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</si>
  <si>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</si>
  <si>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</si>
  <si>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</si>
  <si>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</si>
  <si>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</si>
  <si>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</si>
  <si>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</si>
  <si>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</si>
  <si>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</si>
  <si>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</si>
  <si>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</si>
  <si>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</si>
  <si>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</si>
  <si>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</si>
  <si>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</si>
  <si>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</si>
  <si>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</si>
  <si>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</si>
  <si>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</si>
  <si>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</si>
  <si>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</si>
  <si>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</si>
  <si>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</si>
  <si>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</si>
  <si>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</si>
  <si>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</si>
  <si>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</si>
  <si>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</si>
  <si>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</si>
  <si>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</si>
  <si>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</si>
  <si>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</si>
  <si>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</si>
  <si>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</si>
  <si>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</si>
  <si>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</si>
  <si>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</si>
  <si>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</si>
  <si>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</si>
  <si>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</si>
  <si>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</si>
  <si>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</si>
  <si>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</si>
  <si>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</si>
  <si>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</si>
  <si>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</si>
  <si>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</si>
  <si>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</si>
  <si>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</si>
  <si>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</si>
  <si>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</si>
  <si>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</si>
  <si>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</si>
  <si>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</si>
  <si>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</si>
  <si>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</si>
  <si>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</si>
  <si>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</si>
  <si>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</si>
  <si>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</si>
  <si>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</si>
  <si>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</si>
  <si>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</si>
  <si>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</si>
  <si>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</si>
  <si>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</si>
  <si>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</si>
  <si>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</si>
  <si>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</si>
  <si>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</si>
  <si>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</si>
  <si>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</si>
  <si>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</si>
  <si>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</si>
  <si>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</si>
  <si>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</si>
  <si>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</si>
  <si>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</si>
  <si>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</si>
  <si>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</si>
  <si>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</si>
  <si>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</si>
  <si>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</si>
  <si>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</si>
  <si>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</si>
  <si>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</si>
  <si>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</si>
  <si>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</si>
  <si>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</si>
  <si>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</si>
  <si>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</si>
  <si>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</si>
  <si>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</si>
  <si>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</si>
  <si>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</si>
  <si>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</si>
  <si>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</si>
  <si>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</si>
  <si>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</si>
  <si>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</si>
  <si>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</si>
  <si>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</si>
  <si>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</si>
  <si>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</si>
  <si>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</si>
  <si>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</si>
  <si>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</si>
  <si>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</si>
  <si>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</si>
  <si>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</si>
  <si>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</si>
  <si>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</si>
  <si>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</si>
  <si>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</si>
  <si>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</si>
  <si>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</si>
  <si>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</si>
  <si>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</si>
  <si>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</si>
  <si>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</si>
  <si>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</si>
  <si>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</si>
  <si>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</si>
  <si>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</si>
  <si>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</si>
  <si>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</si>
  <si>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</si>
  <si>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</si>
  <si>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</si>
  <si>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</si>
  <si>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</si>
  <si>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</si>
  <si>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</si>
  <si>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</si>
  <si>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</si>
  <si>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</si>
  <si>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</si>
  <si>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</si>
  <si>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</si>
  <si>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</si>
  <si>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</si>
  <si>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</si>
  <si>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</si>
  <si>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</si>
  <si>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</si>
  <si>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</si>
  <si>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</si>
  <si>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</si>
  <si>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</si>
  <si>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</si>
  <si>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</si>
  <si>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</si>
  <si>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</si>
  <si>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</si>
  <si>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</si>
  <si>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</si>
  <si>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</si>
  <si>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</si>
  <si>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</si>
  <si>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</si>
  <si>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</si>
  <si>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</si>
  <si>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</si>
  <si>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</si>
  <si>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</si>
  <si>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</si>
  <si>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</si>
  <si>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</si>
  <si>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</si>
  <si>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</si>
  <si>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</si>
  <si>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</si>
  <si>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</si>
  <si>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</si>
  <si>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</si>
  <si>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</si>
  <si>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</si>
  <si>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</si>
  <si>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</si>
  <si>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</si>
  <si>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</si>
  <si>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</si>
  <si>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</si>
  <si>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</si>
  <si>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</si>
  <si>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</si>
  <si>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</si>
  <si>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</si>
  <si>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</si>
  <si>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</si>
  <si>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</si>
  <si>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</si>
  <si>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</si>
  <si>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</si>
  <si>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</si>
  <si>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</si>
  <si>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</si>
  <si>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</si>
  <si>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</si>
  <si>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</si>
  <si>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</si>
  <si>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</si>
  <si>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</si>
  <si>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</si>
  <si>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</si>
  <si>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</si>
  <si>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</si>
  <si>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</si>
  <si>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</si>
  <si>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</si>
  <si>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</si>
  <si>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</si>
  <si>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</si>
  <si>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</si>
  <si>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</si>
  <si>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</si>
  <si>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</si>
  <si>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</si>
  <si>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</si>
  <si>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</si>
  <si>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</si>
  <si>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</si>
  <si>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</si>
  <si>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</si>
  <si>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</si>
  <si>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</si>
  <si>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</si>
  <si>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</si>
  <si>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</si>
  <si>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</si>
  <si>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</si>
  <si>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</si>
  <si>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</si>
  <si>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</si>
  <si>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</si>
  <si>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</si>
  <si>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</si>
  <si>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</si>
  <si>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</si>
  <si>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</si>
  <si>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</si>
  <si>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</si>
  <si>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</si>
  <si>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</si>
  <si>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</si>
  <si>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</si>
  <si>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</si>
  <si>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</si>
  <si>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</si>
  <si>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</si>
  <si>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</si>
  <si>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</si>
  <si>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</si>
  <si>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</si>
  <si>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</si>
  <si>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</si>
  <si>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</si>
  <si>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</si>
  <si>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</si>
  <si>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</si>
  <si>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</si>
  <si>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</si>
  <si>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</si>
  <si>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</si>
  <si>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</si>
  <si>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</si>
  <si>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</si>
  <si>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</si>
  <si>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</si>
  <si>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</si>
  <si>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</si>
  <si>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</si>
  <si>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</si>
  <si>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</si>
  <si>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</si>
  <si>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</si>
  <si>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</si>
  <si>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</si>
  <si>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</si>
  <si>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</si>
  <si>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</si>
  <si>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</si>
  <si>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</si>
  <si>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</si>
  <si>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</si>
  <si>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</si>
  <si>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</si>
  <si>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</si>
  <si>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</si>
  <si>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</si>
  <si>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</si>
  <si>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</si>
  <si>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</si>
  <si>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</si>
  <si>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</si>
  <si>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</si>
  <si>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</si>
  <si>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</si>
  <si>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</si>
  <si>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</si>
  <si>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</si>
  <si>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</si>
  <si>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</si>
  <si>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</si>
  <si>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</si>
  <si>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</si>
  <si>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</si>
  <si>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</si>
  <si>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</si>
  <si>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</si>
  <si>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</si>
  <si>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</si>
  <si>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</si>
  <si>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</si>
  <si>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</si>
  <si>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</si>
  <si>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</si>
  <si>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</si>
  <si>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</si>
  <si>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</si>
  <si>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</si>
  <si>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</si>
  <si>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</si>
  <si>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</si>
  <si>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</si>
  <si>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</si>
  <si>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</si>
  <si>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</si>
  <si>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</si>
  <si>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</si>
  <si>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</si>
  <si>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</si>
  <si>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</si>
  <si>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</si>
  <si>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</si>
  <si>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</si>
  <si>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</si>
  <si>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</si>
  <si>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</si>
  <si>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</si>
  <si>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</si>
  <si>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</si>
  <si>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</si>
  <si>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</si>
  <si>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</si>
  <si>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</si>
  <si>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</si>
  <si>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</si>
  <si>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</si>
  <si>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</si>
  <si>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</si>
  <si>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</si>
  <si>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</si>
  <si>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</si>
  <si>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</si>
  <si>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</si>
  <si>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</si>
  <si>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</si>
  <si>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</si>
  <si>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</si>
  <si>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</si>
  <si>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</si>
  <si>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</si>
  <si>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</si>
  <si>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</si>
  <si>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</si>
  <si>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</si>
  <si>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</si>
  <si>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</si>
  <si>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</si>
  <si>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</si>
  <si>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</si>
  <si>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</si>
  <si>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</si>
  <si>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</si>
  <si>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</si>
  <si>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</si>
  <si>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</si>
  <si>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</si>
  <si>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</si>
  <si>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</si>
  <si>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</si>
  <si>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</si>
  <si>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</si>
  <si>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</si>
  <si>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</si>
  <si>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</si>
  <si>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</si>
  <si>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</si>
  <si>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</si>
  <si>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</si>
  <si>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</si>
  <si>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</si>
  <si>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</si>
  <si>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</si>
  <si>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</si>
  <si>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</si>
  <si>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</si>
  <si>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</si>
  <si>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</si>
  <si>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</si>
  <si>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</si>
  <si>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</si>
  <si>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</si>
  <si>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</si>
  <si>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</si>
  <si>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</si>
  <si>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</si>
  <si>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</si>
  <si>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</si>
  <si>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</si>
  <si>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</si>
  <si>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</si>
  <si>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</si>
  <si>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</si>
  <si>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</si>
  <si>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</si>
  <si>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</si>
  <si>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</si>
  <si>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</si>
  <si>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</si>
  <si>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</si>
  <si>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</si>
  <si>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</si>
  <si>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</si>
  <si>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</si>
  <si>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</si>
  <si>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</si>
  <si>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</si>
  <si>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</si>
  <si>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</si>
  <si>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</si>
  <si>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</si>
  <si>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</si>
  <si>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</si>
  <si>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</si>
  <si>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</si>
  <si>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</si>
  <si>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</si>
  <si>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</si>
  <si>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</si>
  <si>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</si>
  <si>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</si>
  <si>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</si>
  <si>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</si>
  <si>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</si>
  <si>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</si>
  <si>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</si>
  <si>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</si>
  <si>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</si>
  <si>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</si>
  <si>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</si>
  <si>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</si>
  <si>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</si>
  <si>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</si>
  <si>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</si>
  <si>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</si>
  <si>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</si>
  <si>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</si>
  <si>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</si>
  <si>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</si>
  <si>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</si>
  <si>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</si>
  <si>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</si>
  <si>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</si>
  <si>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</si>
  <si>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</si>
  <si>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</si>
  <si>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</si>
  <si>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</si>
  <si>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</si>
  <si>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</si>
  <si>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</si>
  <si>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</si>
  <si>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</si>
  <si>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</si>
  <si>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</si>
  <si>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</si>
  <si>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</si>
  <si>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</si>
  <si>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</si>
  <si>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</si>
  <si>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</si>
  <si>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</si>
  <si>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</si>
  <si>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</si>
  <si>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</si>
  <si>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</si>
  <si>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</si>
  <si>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</si>
  <si>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</si>
  <si>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</si>
  <si>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</si>
  <si>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</si>
  <si>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</si>
  <si>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</si>
  <si>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</si>
  <si>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</si>
  <si>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</si>
  <si>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</si>
  <si>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</si>
  <si>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</si>
  <si>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</si>
  <si>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</si>
  <si>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</si>
  <si>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</si>
  <si>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</si>
  <si>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</si>
  <si>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</si>
  <si>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</si>
  <si>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</si>
  <si>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</si>
  <si>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</si>
  <si>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</si>
  <si>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</si>
  <si>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</si>
  <si>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</si>
  <si>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</si>
  <si>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</si>
  <si>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</si>
  <si>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</si>
  <si>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</si>
  <si>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</si>
  <si>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</si>
  <si>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</si>
  <si>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</si>
  <si>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</si>
  <si>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</si>
  <si>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</si>
  <si>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</si>
  <si>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</si>
  <si>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</si>
  <si>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</si>
  <si>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</si>
  <si>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</si>
  <si>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</si>
  <si>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</si>
  <si>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</si>
  <si>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</si>
  <si>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</si>
  <si>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</si>
  <si>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</si>
  <si>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</si>
  <si>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</si>
  <si>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</si>
  <si>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</si>
  <si>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</si>
  <si>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</si>
  <si>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</si>
  <si>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</si>
  <si>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</si>
  <si>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</si>
  <si>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</si>
  <si>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</si>
  <si>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</si>
  <si>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</si>
  <si>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</si>
  <si>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</si>
  <si>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</si>
  <si>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</si>
  <si>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</si>
  <si>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</si>
  <si>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</si>
  <si>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</si>
  <si>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</si>
  <si>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</si>
  <si>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</si>
  <si>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</si>
  <si>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</si>
  <si>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</si>
  <si>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</si>
  <si>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</si>
  <si>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</si>
  <si>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</si>
  <si>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</si>
  <si>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</si>
  <si>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</si>
  <si>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</si>
  <si>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</si>
  <si>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</si>
  <si>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</si>
  <si>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</si>
  <si>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</si>
  <si>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</si>
  <si>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</si>
  <si>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</si>
  <si>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</si>
  <si>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</si>
  <si>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</si>
  <si>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</si>
  <si>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</si>
  <si>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</si>
  <si>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</si>
  <si>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</si>
  <si>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</si>
  <si>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</si>
  <si>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</si>
  <si>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</si>
  <si>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</si>
  <si>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</si>
  <si>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</si>
  <si>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</si>
  <si>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</si>
  <si>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</si>
  <si>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</si>
  <si>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</si>
  <si>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</si>
  <si>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</si>
  <si>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</si>
  <si>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</si>
  <si>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</si>
  <si>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</si>
  <si>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</si>
  <si>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</si>
  <si>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</si>
  <si>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</si>
  <si>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</si>
  <si>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</si>
  <si>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</si>
  <si>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</si>
  <si>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</si>
  <si>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</si>
  <si>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</si>
  <si>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</si>
  <si>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</si>
  <si>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</si>
  <si>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</si>
  <si>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</si>
  <si>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</si>
  <si>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</si>
  <si>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</si>
  <si>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</si>
  <si>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</si>
  <si>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</si>
  <si>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</si>
  <si>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</si>
  <si>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</si>
  <si>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</si>
  <si>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</si>
  <si>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</si>
  <si>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</si>
  <si>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</si>
  <si>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</si>
  <si>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</si>
  <si>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</si>
  <si>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</si>
  <si>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</si>
  <si>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</si>
  <si>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</si>
  <si>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</si>
  <si>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</si>
  <si>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</si>
  <si>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</si>
  <si>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</si>
  <si>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</si>
  <si>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</si>
  <si>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</si>
  <si>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</si>
  <si>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</si>
  <si>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</si>
  <si>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</si>
  <si>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</si>
  <si>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</si>
  <si>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</si>
  <si>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</si>
  <si>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</si>
  <si>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</si>
  <si>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</si>
  <si>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</si>
  <si>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</si>
  <si>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</si>
  <si>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</si>
  <si>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</si>
  <si>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</si>
  <si>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</si>
  <si>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</si>
  <si>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</si>
  <si>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</si>
  <si>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</si>
  <si>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</si>
  <si>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</si>
  <si>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</si>
  <si>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</si>
  <si>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</si>
  <si>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</si>
  <si>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</si>
  <si>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</si>
  <si>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</si>
  <si>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</si>
  <si>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</si>
  <si>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</si>
  <si>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</si>
  <si>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</si>
  <si>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</si>
  <si>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</si>
  <si>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</si>
  <si>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</si>
  <si>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</si>
  <si>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</si>
  <si>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</si>
  <si>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</si>
  <si>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</si>
  <si>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</si>
  <si>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</si>
  <si>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</si>
  <si>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</si>
  <si>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</si>
  <si>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</si>
  <si>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</si>
  <si>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</si>
  <si>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</si>
  <si>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</si>
  <si>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</si>
  <si>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</si>
  <si>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</si>
  <si>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</si>
  <si>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</si>
  <si>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</si>
  <si>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</si>
  <si>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</si>
  <si>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</si>
  <si>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</si>
  <si>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</si>
  <si>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</si>
  <si>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</si>
  <si>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</si>
  <si>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</si>
  <si>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</si>
  <si>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</si>
  <si>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</si>
  <si>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</si>
  <si>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</si>
  <si>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</si>
  <si>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</si>
  <si>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</si>
  <si>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</si>
  <si>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</si>
  <si>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</si>
  <si>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</si>
  <si>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</si>
  <si>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</si>
  <si>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</si>
  <si>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</si>
  <si>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</si>
  <si>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</si>
  <si>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</si>
  <si>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</si>
  <si>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</si>
  <si>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</si>
  <si>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</si>
  <si>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</si>
  <si>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</si>
  <si>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</si>
  <si>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</si>
  <si>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</si>
  <si>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</si>
  <si>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</si>
  <si>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</si>
  <si>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</si>
  <si>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</si>
  <si>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</si>
  <si>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</si>
  <si>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</si>
  <si>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</si>
  <si>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</si>
  <si>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</si>
  <si>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</si>
  <si>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</si>
  <si>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</si>
  <si>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</si>
  <si>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</si>
  <si>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</si>
  <si>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</si>
  <si>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</si>
  <si>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</si>
  <si>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</si>
  <si>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</si>
  <si>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</si>
  <si>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</si>
  <si>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</si>
  <si>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</si>
  <si>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</si>
  <si>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</si>
  <si>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</si>
  <si>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</si>
  <si>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</si>
  <si>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</si>
  <si>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</si>
  <si>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</si>
  <si>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</si>
  <si>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</si>
  <si>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</si>
  <si>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</si>
  <si>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</si>
  <si>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</si>
  <si>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</si>
  <si>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</si>
  <si>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</si>
  <si>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</si>
  <si>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</si>
  <si>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</si>
  <si>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</si>
  <si>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</si>
  <si>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</si>
  <si>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</si>
  <si>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</si>
  <si>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</si>
  <si>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</si>
  <si>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</si>
  <si>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</si>
  <si>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</si>
  <si>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</si>
  <si>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</si>
  <si>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</si>
  <si>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</si>
  <si>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</si>
  <si>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</si>
  <si>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</si>
  <si>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</si>
  <si>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</si>
  <si>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</si>
  <si>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</si>
  <si>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</si>
  <si>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</si>
  <si>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</si>
  <si>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</si>
  <si>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</si>
  <si>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</si>
  <si>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</si>
  <si>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</si>
  <si>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</si>
  <si>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</si>
  <si>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</si>
  <si>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</si>
  <si>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</si>
  <si>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</si>
  <si>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</si>
  <si>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</si>
  <si>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</si>
  <si>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</si>
  <si>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</si>
  <si>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</si>
  <si>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</si>
  <si>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</si>
  <si>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</si>
  <si>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</si>
  <si>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</si>
  <si>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</si>
  <si>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</si>
  <si>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</si>
  <si>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</si>
  <si>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</si>
  <si>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</si>
  <si>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</si>
  <si>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</si>
  <si>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</si>
  <si>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</si>
  <si>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</si>
  <si>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</si>
  <si>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</si>
  <si>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</si>
  <si>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</si>
  <si>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</si>
  <si>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</si>
  <si>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</si>
  <si>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</si>
  <si>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</si>
  <si>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</si>
  <si>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</si>
  <si>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</si>
  <si>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</si>
  <si>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</si>
  <si>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</si>
  <si>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</si>
  <si>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</si>
  <si>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</si>
  <si>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</si>
  <si>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</si>
  <si>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</si>
  <si>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</si>
  <si>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</si>
  <si>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</si>
  <si>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</si>
  <si>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</si>
  <si>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</si>
  <si>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</si>
  <si>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</si>
  <si>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</si>
  <si>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</si>
  <si>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</si>
  <si>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</si>
  <si>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</si>
  <si>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</si>
  <si>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</si>
  <si>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</si>
  <si>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</si>
  <si>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</si>
  <si>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</si>
  <si>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</si>
  <si>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</si>
  <si>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</si>
  <si>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</si>
  <si>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</si>
  <si>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</si>
  <si>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</si>
  <si>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</si>
  <si>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</si>
  <si>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</si>
  <si>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</si>
  <si>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</si>
  <si>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</si>
  <si>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</si>
  <si>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</si>
  <si>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</si>
  <si>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</si>
  <si>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</si>
  <si>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</si>
  <si>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</si>
  <si>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</si>
  <si>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</si>
  <si>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</si>
  <si>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</si>
  <si>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</si>
  <si>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</si>
  <si>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</si>
  <si>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</si>
  <si>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</si>
  <si>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</si>
  <si>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</si>
  <si>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</si>
  <si>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</si>
  <si>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</si>
  <si>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</si>
  <si>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</si>
  <si>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</si>
  <si>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</si>
  <si>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</si>
  <si>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</si>
  <si>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</si>
  <si>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</si>
  <si>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</si>
  <si>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</si>
  <si>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</si>
  <si>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</si>
  <si>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</si>
  <si>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</si>
  <si>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</si>
  <si>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</si>
  <si>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</si>
  <si>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</si>
  <si>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</si>
  <si>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</si>
  <si>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</si>
  <si>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</si>
  <si>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</si>
  <si>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</si>
  <si>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</si>
  <si>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</si>
  <si>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</si>
  <si>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</si>
  <si>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</si>
  <si>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</si>
  <si>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</si>
  <si>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</si>
  <si>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</si>
  <si>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</si>
  <si>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</si>
  <si>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</si>
  <si>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</si>
  <si>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</si>
  <si>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</si>
  <si>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</si>
  <si>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</si>
  <si>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</si>
  <si>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</si>
  <si>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</si>
  <si>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</si>
  <si>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</si>
  <si>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</si>
  <si>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</si>
  <si>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</si>
  <si>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</si>
  <si>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</si>
  <si>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</si>
  <si>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</si>
  <si>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</si>
  <si>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</si>
  <si>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</si>
  <si>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</si>
  <si>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</si>
  <si>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</si>
  <si>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</si>
  <si>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</si>
  <si>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</si>
  <si>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</si>
  <si>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</si>
  <si>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</si>
  <si>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</si>
  <si>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</si>
  <si>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</si>
  <si>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</si>
  <si>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</si>
  <si>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</si>
  <si>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</si>
  <si>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</si>
  <si>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</si>
  <si>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</si>
  <si>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</si>
  <si>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</si>
  <si>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</si>
  <si>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</si>
  <si>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</si>
  <si>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</si>
  <si>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</si>
  <si>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</si>
  <si>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</si>
  <si>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</si>
  <si>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</si>
  <si>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</si>
  <si>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</si>
  <si>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</si>
  <si>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</si>
  <si>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</si>
  <si>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</si>
  <si>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</si>
  <si>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</si>
  <si>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</si>
  <si>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</si>
  <si>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</si>
  <si>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</si>
  <si>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</si>
  <si>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</si>
  <si>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</si>
  <si>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</si>
  <si>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</si>
  <si>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</si>
  <si>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</si>
  <si>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</si>
  <si>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</si>
  <si>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</si>
  <si>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</si>
  <si>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</si>
  <si>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</si>
  <si>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</si>
  <si>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</si>
  <si>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</si>
  <si>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</si>
  <si>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</si>
  <si>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</si>
  <si>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</si>
  <si>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</si>
  <si>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</si>
  <si>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</si>
  <si>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</si>
  <si>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</si>
  <si>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</si>
  <si>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</si>
  <si>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</si>
  <si>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</si>
  <si>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</si>
  <si>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</si>
  <si>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</si>
  <si>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</si>
  <si>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</si>
  <si>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</si>
  <si>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</si>
  <si>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</si>
  <si>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</si>
  <si>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</si>
  <si>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</si>
  <si>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</si>
  <si>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</si>
  <si>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</si>
  <si>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</si>
  <si>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</si>
  <si>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</si>
  <si>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</si>
  <si>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</si>
  <si>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</si>
  <si>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</si>
  <si>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</si>
  <si>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</si>
  <si>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</si>
  <si>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</si>
  <si>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</si>
  <si>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</si>
  <si>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</si>
  <si>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</si>
  <si>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</si>
  <si>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</si>
  <si>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</si>
  <si>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</si>
  <si>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</si>
  <si>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</si>
  <si>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</si>
  <si>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</si>
  <si>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</si>
  <si>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</si>
  <si>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</si>
  <si>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</si>
  <si>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</si>
  <si>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</si>
  <si>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</si>
  <si>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</si>
  <si>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</si>
  <si>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</si>
  <si>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</si>
  <si>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</si>
  <si>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</si>
  <si>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</si>
  <si>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</si>
  <si>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</si>
  <si>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</si>
  <si>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</si>
  <si>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</si>
  <si>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</si>
  <si>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</si>
  <si>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</si>
  <si>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</si>
  <si>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</si>
  <si>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</si>
  <si>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</si>
  <si>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</si>
  <si>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</si>
  <si>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</si>
  <si>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</si>
  <si>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</si>
  <si>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</si>
  <si>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</si>
  <si>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</si>
  <si>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</si>
  <si>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</si>
  <si>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</si>
  <si>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</si>
  <si>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</si>
  <si>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</si>
  <si>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</si>
  <si>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</si>
  <si>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</si>
  <si>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</si>
  <si>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</si>
  <si>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</si>
  <si>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</si>
  <si>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</si>
  <si>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</si>
  <si>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</si>
  <si>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</si>
  <si>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</si>
  <si>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</si>
  <si>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</si>
  <si>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</si>
  <si>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</si>
  <si>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</si>
  <si>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</si>
  <si>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</si>
  <si>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</si>
  <si>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</si>
  <si>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</si>
  <si>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</si>
  <si>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</si>
  <si>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</si>
  <si>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</si>
  <si>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</si>
  <si>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</si>
  <si>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</si>
  <si>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</si>
  <si>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</si>
  <si>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</si>
  <si>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</si>
  <si>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</si>
  <si>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</si>
  <si>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</si>
  <si>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</si>
  <si>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</si>
  <si>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</si>
  <si>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</si>
  <si>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</si>
  <si>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</si>
  <si>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</si>
  <si>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</si>
  <si>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</si>
  <si>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</si>
  <si>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</si>
  <si>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</si>
  <si>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</si>
  <si>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</si>
  <si>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</si>
  <si>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</si>
  <si>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</si>
  <si>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</si>
  <si>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</si>
  <si>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</si>
  <si>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</si>
  <si>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</si>
  <si>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</si>
  <si>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</si>
  <si>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</si>
  <si>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</si>
  <si>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</si>
  <si>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</si>
  <si>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</si>
  <si>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</si>
  <si>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</si>
  <si>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</si>
  <si>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</si>
  <si>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</si>
  <si>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</si>
  <si>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</si>
  <si>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</si>
  <si>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</si>
  <si>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</si>
  <si>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</si>
  <si>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</si>
  <si>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</si>
  <si>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</si>
  <si>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</si>
  <si>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</si>
  <si>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</si>
  <si>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</si>
  <si>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</si>
  <si>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</si>
  <si>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</si>
  <si>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</si>
  <si>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</si>
  <si>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</si>
  <si>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</si>
  <si>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</si>
  <si>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</si>
  <si>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</si>
  <si>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</si>
  <si>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</si>
  <si>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</si>
  <si>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</si>
  <si>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</si>
  <si>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</si>
  <si>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</si>
  <si>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</si>
  <si>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</si>
  <si>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</si>
  <si>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</si>
  <si>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</si>
  <si>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</si>
  <si>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</si>
  <si>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</si>
  <si>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</si>
  <si>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</si>
  <si>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</si>
  <si>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</si>
  <si>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</si>
  <si>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</si>
  <si>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</si>
  <si>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</si>
  <si>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</si>
  <si>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</si>
  <si>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</si>
  <si>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</si>
  <si>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</si>
  <si>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</si>
  <si>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</si>
  <si>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</si>
  <si>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</si>
  <si>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</si>
  <si>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</si>
  <si>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</si>
  <si>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</si>
  <si>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</si>
  <si>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</si>
  <si>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</si>
  <si>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</si>
  <si>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</si>
  <si>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</si>
  <si>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</si>
  <si>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</si>
  <si>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</si>
  <si>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</si>
  <si>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</si>
  <si>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</si>
  <si>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</si>
  <si>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</si>
  <si>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</si>
  <si>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</si>
  <si>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</si>
  <si>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</si>
  <si>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</si>
  <si>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</si>
  <si>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</si>
  <si>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</si>
  <si>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</si>
  <si>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</si>
  <si>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</si>
  <si>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</si>
  <si>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</si>
  <si>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</si>
  <si>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</si>
  <si>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</si>
  <si>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</si>
  <si>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</si>
  <si>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</si>
  <si>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</si>
  <si>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</si>
  <si>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</si>
  <si>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</si>
  <si>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</si>
  <si>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</si>
  <si>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</si>
  <si>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</si>
  <si>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</si>
  <si>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</si>
  <si>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</si>
  <si>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</si>
  <si>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</si>
  <si>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</si>
  <si>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</si>
  <si>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</si>
  <si>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</si>
  <si>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</si>
  <si>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</si>
  <si>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</si>
  <si>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</si>
  <si>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</si>
  <si>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</si>
  <si>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</si>
  <si>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</si>
  <si>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</si>
  <si>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</si>
  <si>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</si>
  <si>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</si>
  <si>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</si>
  <si>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</si>
  <si>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</si>
  <si>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</si>
  <si>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</si>
  <si>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</si>
  <si>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</si>
  <si>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</si>
  <si>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</si>
  <si>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</si>
  <si>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</si>
  <si>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</si>
  <si>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</si>
  <si>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</si>
  <si>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</si>
  <si>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</si>
  <si>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</si>
  <si>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</si>
  <si>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</si>
  <si>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</si>
  <si>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</si>
  <si>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</si>
  <si>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</si>
  <si>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</si>
  <si>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</si>
  <si>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</si>
  <si>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</si>
  <si>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</si>
  <si>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</si>
  <si>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</si>
  <si>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</si>
  <si>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</si>
  <si>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</si>
  <si>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</si>
  <si>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</si>
  <si>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</si>
  <si>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</si>
  <si>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</si>
  <si>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</si>
  <si>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</si>
  <si>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</si>
  <si>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</si>
  <si>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</si>
  <si>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</si>
  <si>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</si>
  <si>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</si>
  <si>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</si>
  <si>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</si>
  <si>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</si>
  <si>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</si>
  <si>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</si>
  <si>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</si>
  <si>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</si>
  <si>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</si>
  <si>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</si>
  <si>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</si>
  <si>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</si>
  <si>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</si>
  <si>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</si>
  <si>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</si>
  <si>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</si>
  <si>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</si>
  <si>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</si>
  <si>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</si>
  <si>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</si>
  <si>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</si>
  <si>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</si>
  <si>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</si>
  <si>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</si>
  <si>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</si>
  <si>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</si>
  <si>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</si>
  <si>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</si>
  <si>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</si>
  <si>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</si>
  <si>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</si>
  <si>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</si>
  <si>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</si>
  <si>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</si>
  <si>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</si>
  <si>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</si>
  <si>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</si>
  <si>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</si>
  <si>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</si>
  <si>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</si>
  <si>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</si>
  <si>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</si>
  <si>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</si>
  <si>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</si>
  <si>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</si>
  <si>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</si>
  <si>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</si>
  <si>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</si>
  <si>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</si>
  <si>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</si>
  <si>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</si>
  <si>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</si>
  <si>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</si>
  <si>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</si>
  <si>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</si>
  <si>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</si>
  <si>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</si>
  <si>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</si>
  <si>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</si>
  <si>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</si>
  <si>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</si>
  <si>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</si>
  <si>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</si>
  <si>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</si>
  <si>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</si>
  <si>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</si>
  <si>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</si>
  <si>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</si>
  <si>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</si>
  <si>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</si>
  <si>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</si>
  <si>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</si>
  <si>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</si>
  <si>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</si>
  <si>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</si>
  <si>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</si>
  <si>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</si>
  <si>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</si>
  <si>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</si>
  <si>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</si>
  <si>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</si>
  <si>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</si>
  <si>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</si>
  <si>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</si>
  <si>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</si>
  <si>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</si>
  <si>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</si>
  <si>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</si>
  <si>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</si>
  <si>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</si>
  <si>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</si>
  <si>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</si>
  <si>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</si>
  <si>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</si>
  <si>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</si>
  <si>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</si>
  <si>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</si>
  <si>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</si>
  <si>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</si>
  <si>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</si>
  <si>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</si>
  <si>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</si>
  <si>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</si>
  <si>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</si>
  <si>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</si>
  <si>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</si>
  <si>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</si>
  <si>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</si>
  <si>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</si>
  <si>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</si>
  <si>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</si>
  <si>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</si>
  <si>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</si>
  <si>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</si>
  <si>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</si>
  <si>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</si>
  <si>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</si>
  <si>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</si>
  <si>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</si>
  <si>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</si>
  <si>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</si>
  <si>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</si>
  <si>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</si>
  <si>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</si>
  <si>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</si>
  <si>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</si>
  <si>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</si>
  <si>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</si>
  <si>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</si>
  <si>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</si>
  <si>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</si>
  <si>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</si>
  <si>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</si>
  <si>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</si>
  <si>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</si>
  <si>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</si>
  <si>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</si>
  <si>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</si>
  <si>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</si>
  <si>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</si>
  <si>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</si>
  <si>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</si>
  <si>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</si>
  <si>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</si>
  <si>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</si>
  <si>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</si>
  <si>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</si>
  <si>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</si>
  <si>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</si>
  <si>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</si>
  <si>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</si>
  <si>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</si>
  <si>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</si>
  <si>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</si>
  <si>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</si>
  <si>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</si>
  <si>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</si>
  <si>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</si>
  <si>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</si>
  <si>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</si>
  <si>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</si>
  <si>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</si>
  <si>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</si>
  <si>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</si>
  <si>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</si>
  <si>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</si>
  <si>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</si>
  <si>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</si>
  <si>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</si>
  <si>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</si>
  <si>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</si>
  <si>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</si>
  <si>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</si>
  <si>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</si>
  <si>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</si>
  <si>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</si>
  <si>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</si>
  <si>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</si>
  <si>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</si>
  <si>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</si>
  <si>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</si>
  <si>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</si>
  <si>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</si>
  <si>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</si>
  <si>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</si>
  <si>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</si>
  <si>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</si>
  <si>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</si>
  <si>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</si>
  <si>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</si>
  <si>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</si>
  <si>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</si>
  <si>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</si>
  <si>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</si>
  <si>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</si>
  <si>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</si>
  <si>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</si>
  <si>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</si>
  <si>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</si>
  <si>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</si>
  <si>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</si>
  <si>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</si>
  <si>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</si>
  <si>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</si>
  <si>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</si>
  <si>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</si>
  <si>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</si>
  <si>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</si>
  <si>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</si>
  <si>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</si>
  <si>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</si>
  <si>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</si>
  <si>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</si>
  <si>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</si>
  <si>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</si>
  <si>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</si>
  <si>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</si>
  <si>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</si>
  <si>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</si>
  <si>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</si>
  <si>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</si>
  <si>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</si>
  <si>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</si>
  <si>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</si>
  <si>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</si>
  <si>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</si>
  <si>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</si>
  <si>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</si>
  <si>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</si>
  <si>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</si>
  <si>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</si>
  <si>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</si>
  <si>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</si>
  <si>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</si>
  <si>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</si>
  <si>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</si>
  <si>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</si>
  <si>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</si>
  <si>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</si>
  <si>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</si>
  <si>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</si>
  <si>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</si>
  <si>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</si>
  <si>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</si>
  <si>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</si>
  <si>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</si>
  <si>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</si>
  <si>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</si>
  <si>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</si>
  <si>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</si>
  <si>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</si>
  <si>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</si>
  <si>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</si>
  <si>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</si>
  <si>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</si>
  <si>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</si>
  <si>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</si>
  <si>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</si>
  <si>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</si>
  <si>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</si>
  <si>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</si>
  <si>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</si>
  <si>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</si>
  <si>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</si>
  <si>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</si>
  <si>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</si>
  <si>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</si>
  <si>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</si>
  <si>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</si>
  <si>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</si>
  <si>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</si>
  <si>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</si>
  <si>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</si>
  <si>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</si>
  <si>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</si>
  <si>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</si>
  <si>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</si>
  <si>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</si>
  <si>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</si>
  <si>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</si>
  <si>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</si>
  <si>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</si>
  <si>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</si>
  <si>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</si>
  <si>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</si>
  <si>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</si>
  <si>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</si>
  <si>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</si>
  <si>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</si>
  <si>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</si>
  <si>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</si>
  <si>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</si>
  <si>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</si>
  <si>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</si>
  <si>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</si>
  <si>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</si>
  <si>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</si>
  <si>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</si>
  <si>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</si>
  <si>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</si>
  <si>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</si>
  <si>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</si>
  <si>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</si>
  <si>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</si>
  <si>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</si>
  <si>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</si>
  <si>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</si>
  <si>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</si>
  <si>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</si>
  <si>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</si>
  <si>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</si>
  <si>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</si>
  <si>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</si>
  <si>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</si>
  <si>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</si>
  <si>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</si>
  <si>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</si>
  <si>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</si>
  <si>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</si>
  <si>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</si>
  <si>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</si>
  <si>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</si>
  <si>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</si>
  <si>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</si>
  <si>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</si>
  <si>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</si>
  <si>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</si>
  <si>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</si>
  <si>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</si>
  <si>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</si>
  <si>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</si>
  <si>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</si>
  <si>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</si>
  <si>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</si>
  <si>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</si>
  <si>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</si>
  <si>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</si>
  <si>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</si>
  <si>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</si>
  <si>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</si>
  <si>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</si>
  <si>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</si>
  <si>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</si>
  <si>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</si>
  <si>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</si>
  <si>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</si>
  <si>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</si>
  <si>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</si>
  <si>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</si>
  <si>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</si>
  <si>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</si>
  <si>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</si>
  <si>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</si>
  <si>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</si>
  <si>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</si>
  <si>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</si>
  <si>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</si>
  <si>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</si>
  <si>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</si>
  <si>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</si>
  <si>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</si>
  <si>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</si>
  <si>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</si>
  <si>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</si>
  <si>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</si>
  <si>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</si>
  <si>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</si>
  <si>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</si>
  <si>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</si>
  <si>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</si>
  <si>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</si>
  <si>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</si>
  <si>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</si>
  <si>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</si>
  <si>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</si>
  <si>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</si>
  <si>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</si>
  <si>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</si>
  <si>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</si>
  <si>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</si>
  <si>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</si>
  <si>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</si>
  <si>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</si>
  <si>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</si>
  <si>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</si>
  <si>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</si>
  <si>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</si>
  <si>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</si>
  <si>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</si>
  <si>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</si>
  <si>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</si>
  <si>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</si>
  <si>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</si>
  <si>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</si>
  <si>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</si>
  <si>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</si>
  <si>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</si>
  <si>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</si>
  <si>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</si>
  <si>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</si>
  <si>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</si>
  <si>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</si>
  <si>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</si>
  <si>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</si>
  <si>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</si>
  <si>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</si>
  <si>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</si>
  <si>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</si>
  <si>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</si>
  <si>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</si>
  <si>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</si>
  <si>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</si>
  <si>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</si>
  <si>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</si>
  <si>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</si>
  <si>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</si>
  <si>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</si>
  <si>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</si>
  <si>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</si>
  <si>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</si>
  <si>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</si>
  <si>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</si>
  <si>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</si>
  <si>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</si>
  <si>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</si>
  <si>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</si>
  <si>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</si>
  <si>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</si>
  <si>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</si>
  <si>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</si>
  <si>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</si>
  <si>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</si>
  <si>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</si>
  <si>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</si>
  <si>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</si>
  <si>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</si>
  <si>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</si>
  <si>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</si>
  <si>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</si>
  <si>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</si>
  <si>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</si>
  <si>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</si>
  <si>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</si>
  <si>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</si>
  <si>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</si>
  <si>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</si>
  <si>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</si>
  <si>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</si>
  <si>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</si>
  <si>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</si>
  <si>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</si>
  <si>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</si>
  <si>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</si>
  <si>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</si>
  <si>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</si>
  <si>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</si>
  <si>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</si>
  <si>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</si>
  <si>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</si>
  <si>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</si>
  <si>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</si>
  <si>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</si>
  <si>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</si>
  <si>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</si>
  <si>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</si>
  <si>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</si>
  <si>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</si>
  <si>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</si>
  <si>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</si>
  <si>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</si>
  <si>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</si>
  <si>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</si>
  <si>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</si>
  <si>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</si>
  <si>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</si>
  <si>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</si>
  <si>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</si>
  <si>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</si>
  <si>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</si>
  <si>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</si>
  <si>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</si>
  <si>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</si>
  <si>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</si>
  <si>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</si>
  <si>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</si>
  <si>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</si>
  <si>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</si>
  <si>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</si>
  <si>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</si>
  <si>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</si>
  <si>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</si>
  <si>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</si>
  <si>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</si>
  <si>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</si>
  <si>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</si>
  <si>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</si>
  <si>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</si>
  <si>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</si>
  <si>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</si>
  <si>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</si>
  <si>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</si>
  <si>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</si>
  <si>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</si>
  <si>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</si>
  <si>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</si>
  <si>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</si>
  <si>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</si>
  <si>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</si>
  <si>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</si>
  <si>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</si>
  <si>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</si>
  <si>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</si>
  <si>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</si>
  <si>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</si>
  <si>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</si>
  <si>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</si>
  <si>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</si>
  <si>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</si>
  <si>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</si>
  <si>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</si>
  <si>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</si>
  <si>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</si>
  <si>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</si>
  <si>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</si>
  <si>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</si>
  <si>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</si>
  <si>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</si>
  <si>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</si>
  <si>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</si>
  <si>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</si>
  <si>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</si>
  <si>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</si>
  <si>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</si>
  <si>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</si>
  <si>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</si>
  <si>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</si>
  <si>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</si>
  <si>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</si>
  <si>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</si>
  <si>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</si>
  <si>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</si>
  <si>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</si>
  <si>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</si>
  <si>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</si>
  <si>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</si>
  <si>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</si>
  <si>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</si>
  <si>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</si>
  <si>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</si>
  <si>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</si>
  <si>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</si>
  <si>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</si>
  <si>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</si>
  <si>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</si>
  <si>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</si>
  <si>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</si>
  <si>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</si>
  <si>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</si>
  <si>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</si>
  <si>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</si>
  <si>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</si>
  <si>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</si>
  <si>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</si>
  <si>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</si>
  <si>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</si>
  <si>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</si>
  <si>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</si>
  <si>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</si>
  <si>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</si>
  <si>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</si>
  <si>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</si>
  <si>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</si>
  <si>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</si>
  <si>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</si>
  <si>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</si>
  <si>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</si>
  <si>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</si>
  <si>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</si>
  <si>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</si>
  <si>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</si>
  <si>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</si>
  <si>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</si>
  <si>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</si>
  <si>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</si>
  <si>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</si>
  <si>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</si>
  <si>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</si>
  <si>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</si>
  <si>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</si>
  <si>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</si>
  <si>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</si>
  <si>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</si>
  <si>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</si>
  <si>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</si>
  <si>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</si>
  <si>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</si>
  <si>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</si>
  <si>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</si>
  <si>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</si>
  <si>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</si>
  <si>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</si>
  <si>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</si>
  <si>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</si>
  <si>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</si>
  <si>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</si>
  <si>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</si>
  <si>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</si>
  <si>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</si>
  <si>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</si>
  <si>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</si>
  <si>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</si>
  <si>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</si>
  <si>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</si>
  <si>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</si>
  <si>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</si>
  <si>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</si>
  <si>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</si>
  <si>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</si>
  <si>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</si>
  <si>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</si>
  <si>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</si>
  <si>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</si>
  <si>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</si>
  <si>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</si>
  <si>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</si>
  <si>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</si>
  <si>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</si>
  <si>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</si>
  <si>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</si>
  <si>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</si>
  <si>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</si>
  <si>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</si>
  <si>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</si>
  <si>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</si>
  <si>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</si>
  <si>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</si>
  <si>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</si>
  <si>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</si>
  <si>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</si>
  <si>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</si>
  <si>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</si>
  <si>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</si>
  <si>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</si>
  <si>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</si>
  <si>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</si>
  <si>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</si>
  <si>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</si>
  <si>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</si>
  <si>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</si>
  <si>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</si>
  <si>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</si>
  <si>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</si>
  <si>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</si>
  <si>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</si>
  <si>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</si>
  <si>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</si>
  <si>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</si>
  <si>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</si>
  <si>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</si>
  <si>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</si>
  <si>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</si>
  <si>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</si>
  <si>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</si>
  <si>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</si>
  <si>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</si>
  <si>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</si>
  <si>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</si>
  <si>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</si>
  <si>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</si>
  <si>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</si>
  <si>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</si>
  <si>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</si>
  <si>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</si>
  <si>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</si>
  <si>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</si>
  <si>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</si>
  <si>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</si>
  <si>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</si>
  <si>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</si>
  <si>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</si>
  <si>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</si>
  <si>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</si>
  <si>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</si>
  <si>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</si>
  <si>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</si>
  <si>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</si>
  <si>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</si>
  <si>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</si>
  <si>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</si>
  <si>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</si>
  <si>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</si>
  <si>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</si>
  <si>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</si>
  <si>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</si>
  <si>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</si>
  <si>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</si>
  <si>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</si>
  <si>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</si>
  <si>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</si>
  <si>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</si>
  <si>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</si>
  <si>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</si>
  <si>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</si>
  <si>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</si>
  <si>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</si>
  <si>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</si>
  <si>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</si>
  <si>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</si>
  <si>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</si>
  <si>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</si>
  <si>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</si>
  <si>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</si>
  <si>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</si>
  <si>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</si>
  <si>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</si>
  <si>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</si>
  <si>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</si>
  <si>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</si>
  <si>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</si>
  <si>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</si>
  <si>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</si>
  <si>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</si>
  <si>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</si>
  <si>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</si>
  <si>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</si>
  <si>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</si>
  <si>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</si>
  <si>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</si>
  <si>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</si>
  <si>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</si>
  <si>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</si>
  <si>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</si>
  <si>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</si>
  <si>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</si>
  <si>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</si>
  <si>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</si>
  <si>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</si>
  <si>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</si>
  <si>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</si>
  <si>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</si>
  <si>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</si>
  <si>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</si>
  <si>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</si>
  <si>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</si>
  <si>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</si>
  <si>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</si>
  <si>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</si>
  <si>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</si>
  <si>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</si>
  <si>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</si>
  <si>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</si>
  <si>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</si>
  <si>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</si>
  <si>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</si>
  <si>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</si>
  <si>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</si>
  <si>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</si>
  <si>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</si>
  <si>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</si>
  <si>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</si>
  <si>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</si>
  <si>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</si>
  <si>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</si>
  <si>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</si>
  <si>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</si>
  <si>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</si>
  <si>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</si>
  <si>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</si>
  <si>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</si>
  <si>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</si>
  <si>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</si>
  <si>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</si>
  <si>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</si>
  <si>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</si>
  <si>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</si>
  <si>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</si>
  <si>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</si>
  <si>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</si>
  <si>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</si>
  <si>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</si>
  <si>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</si>
  <si>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</si>
  <si>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</si>
  <si>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</si>
  <si>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</si>
  <si>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</si>
  <si>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</si>
  <si>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</si>
  <si>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</si>
  <si>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</si>
  <si>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</si>
  <si>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</si>
  <si>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</si>
  <si>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</si>
  <si>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</si>
  <si>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</si>
  <si>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</si>
  <si>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</si>
  <si>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</si>
  <si>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</si>
  <si>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</si>
  <si>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</si>
  <si>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</si>
  <si>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</si>
  <si>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</si>
  <si>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</si>
  <si>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</si>
  <si>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</si>
  <si>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</si>
  <si>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</si>
  <si>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</si>
  <si>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</si>
  <si>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</si>
  <si>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</si>
  <si>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</si>
  <si>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</si>
  <si>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</si>
  <si>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</si>
  <si>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</si>
  <si>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</si>
  <si>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</si>
  <si>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</si>
  <si>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</si>
  <si>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</si>
  <si>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</si>
  <si>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</si>
  <si>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</si>
  <si>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</si>
  <si>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</si>
  <si>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</si>
  <si>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</si>
  <si>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</si>
  <si>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</si>
  <si>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</si>
  <si>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</si>
  <si>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</si>
  <si>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</si>
  <si>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</si>
  <si>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</si>
  <si>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</si>
  <si>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</si>
  <si>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</si>
  <si>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</si>
  <si>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</si>
  <si>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</si>
  <si>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</si>
  <si>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</si>
  <si>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</si>
  <si>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</si>
  <si>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</si>
  <si>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</si>
  <si>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</si>
  <si>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</si>
  <si>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</si>
  <si>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</si>
  <si>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</si>
  <si>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</si>
  <si>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</si>
  <si>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</si>
  <si>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</si>
  <si>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</si>
  <si>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</si>
  <si>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</si>
  <si>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</si>
  <si>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</si>
  <si>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</si>
  <si>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</si>
  <si>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</si>
  <si>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</si>
  <si>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</si>
  <si>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</si>
  <si>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</si>
  <si>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</si>
  <si>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</si>
  <si>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</si>
  <si>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</si>
  <si>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</si>
  <si>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</si>
  <si>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</si>
  <si>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</si>
  <si>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</si>
  <si>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</si>
  <si>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</si>
  <si>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</si>
  <si>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</si>
  <si>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</si>
  <si>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</si>
  <si>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</si>
  <si>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</si>
  <si>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</si>
  <si>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</si>
  <si>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</si>
  <si>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</si>
  <si>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</si>
  <si>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</si>
  <si>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</si>
  <si>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</si>
  <si>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</si>
  <si>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</si>
  <si>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</si>
  <si>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</si>
  <si>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</si>
  <si>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</si>
  <si>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</si>
  <si>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</si>
  <si>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</si>
  <si>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</si>
  <si>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</si>
  <si>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</si>
  <si>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</si>
  <si>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</si>
  <si>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</si>
  <si>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</si>
  <si>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</si>
  <si>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</si>
  <si>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</si>
  <si>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</si>
  <si>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</si>
  <si>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</si>
  <si>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</si>
  <si>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</si>
  <si>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</si>
  <si>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</si>
  <si>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</si>
  <si>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</si>
  <si>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</si>
  <si>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</si>
  <si>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</si>
  <si>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</si>
  <si>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</si>
  <si>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</si>
  <si>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</si>
  <si>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</si>
  <si>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</si>
  <si>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</si>
  <si>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</si>
  <si>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</si>
  <si>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</si>
  <si>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</si>
  <si>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</si>
  <si>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</si>
  <si>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</si>
  <si>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</si>
  <si>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</si>
  <si>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</si>
  <si>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</si>
  <si>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</si>
  <si>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</si>
  <si>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</si>
  <si>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</si>
  <si>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</si>
  <si>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</si>
  <si>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</si>
  <si>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</si>
  <si>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</si>
  <si>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</si>
  <si>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</si>
  <si>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</si>
  <si>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</si>
  <si>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</si>
  <si>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</si>
  <si>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</si>
  <si>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</si>
  <si>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</si>
  <si>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</si>
  <si>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</si>
  <si>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</si>
  <si>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</si>
  <si>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</si>
  <si>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</si>
  <si>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</si>
  <si>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</si>
  <si>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</si>
  <si>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</si>
  <si>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</si>
  <si>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</si>
  <si>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</si>
  <si>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</si>
  <si>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</si>
  <si>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</si>
  <si>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</si>
  <si>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</si>
  <si>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</si>
  <si>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</si>
  <si>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</si>
  <si>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</si>
  <si>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</si>
  <si>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</si>
  <si>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</si>
  <si>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</si>
  <si>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</si>
  <si>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</si>
  <si>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</si>
  <si>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</si>
  <si>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</si>
  <si>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</si>
  <si>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</si>
  <si>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</si>
  <si>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</si>
  <si>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</si>
  <si>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</si>
  <si>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</si>
  <si>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</si>
  <si>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</si>
  <si>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</si>
  <si>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</si>
  <si>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</si>
  <si>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</si>
  <si>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</si>
  <si>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</si>
  <si>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</si>
  <si>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</si>
  <si>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</si>
  <si>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</si>
  <si>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</si>
  <si>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</si>
  <si>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</si>
  <si>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</si>
  <si>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</si>
  <si>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</si>
  <si>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</si>
  <si>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</si>
  <si>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</si>
  <si>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</si>
  <si>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</si>
  <si>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</si>
  <si>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</si>
  <si>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</si>
  <si>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</si>
  <si>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</si>
  <si>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</si>
  <si>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</si>
  <si>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</si>
  <si>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</si>
  <si>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</si>
  <si>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</si>
  <si>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</si>
  <si>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</si>
  <si>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</si>
  <si>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</si>
  <si>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</si>
  <si>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</si>
  <si>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</si>
  <si>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</si>
  <si>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</si>
  <si>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</si>
  <si>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</si>
  <si>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</si>
  <si>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</si>
  <si>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</si>
  <si>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</si>
  <si>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</si>
  <si>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</si>
  <si>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</si>
  <si>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</si>
  <si>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</si>
  <si>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</si>
  <si>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</si>
  <si>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</si>
  <si>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</si>
  <si>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</si>
  <si>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</si>
  <si>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</si>
  <si>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</si>
  <si>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</si>
  <si>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</si>
  <si>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</si>
  <si>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</si>
  <si>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</si>
  <si>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</si>
  <si>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</si>
  <si>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</si>
  <si>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</si>
  <si>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</si>
  <si>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</si>
  <si>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</si>
  <si>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</si>
  <si>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</si>
  <si>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</si>
  <si>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</si>
  <si>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</si>
  <si>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</si>
  <si>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</si>
  <si>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</si>
  <si>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</si>
  <si>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</si>
  <si>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</si>
  <si>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</si>
  <si>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</si>
  <si>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</si>
  <si>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</si>
  <si>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</si>
  <si>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</si>
  <si>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</si>
  <si>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</si>
  <si>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</si>
  <si>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</si>
  <si>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</si>
  <si>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</si>
  <si>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</si>
  <si>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</si>
  <si>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</si>
  <si>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</si>
  <si>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</si>
  <si>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</si>
  <si>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</si>
  <si>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</si>
  <si>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</si>
  <si>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</si>
  <si>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</si>
  <si>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</si>
  <si>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</si>
  <si>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</si>
  <si>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</si>
  <si>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</si>
  <si>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</si>
  <si>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</si>
  <si>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</si>
  <si>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</si>
  <si>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</si>
  <si>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</si>
  <si>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</si>
  <si>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</si>
  <si>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</si>
  <si>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</si>
  <si>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</si>
  <si>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</si>
  <si>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</si>
  <si>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</si>
  <si>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</si>
  <si>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</si>
  <si>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</si>
  <si>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</si>
  <si>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</si>
  <si>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</si>
  <si>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</si>
  <si>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</si>
  <si>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</si>
  <si>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</si>
  <si>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</si>
  <si>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</si>
  <si>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</si>
  <si>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</si>
  <si>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</si>
  <si>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</si>
  <si>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</si>
  <si>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</si>
  <si>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</si>
  <si>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</si>
  <si>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</si>
  <si>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</si>
  <si>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</si>
  <si>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</si>
  <si>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</si>
  <si>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</si>
  <si>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</si>
  <si>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</si>
  <si>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</si>
  <si>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</si>
  <si>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</si>
  <si>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</si>
  <si>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</si>
  <si>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</si>
  <si>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</si>
  <si>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</si>
  <si>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</si>
  <si>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</si>
  <si>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</si>
  <si>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</si>
  <si>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</si>
  <si>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</si>
  <si>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</si>
  <si>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</si>
  <si>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</si>
  <si>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</si>
  <si>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</si>
  <si>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</si>
  <si>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</si>
  <si>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</si>
  <si>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</si>
  <si>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</si>
  <si>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</si>
  <si>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</si>
  <si>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</si>
  <si>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</si>
  <si>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</si>
  <si>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</si>
  <si>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</si>
  <si>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</si>
  <si>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</si>
  <si>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</si>
  <si>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</si>
  <si>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</si>
  <si>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</si>
  <si>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</si>
  <si>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</si>
  <si>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</si>
  <si>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</si>
  <si>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</si>
  <si>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</si>
  <si>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</si>
  <si>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</si>
  <si>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</si>
  <si>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</si>
  <si>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</si>
  <si>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</si>
  <si>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</si>
  <si>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</si>
  <si>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</si>
  <si>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</si>
  <si>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</si>
  <si>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</si>
  <si>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</si>
  <si>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</si>
  <si>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</si>
  <si>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</si>
  <si>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</si>
  <si>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</si>
  <si>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</si>
  <si>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</si>
  <si>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</si>
  <si>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</si>
  <si>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</si>
  <si>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</si>
  <si>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</si>
  <si>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</si>
  <si>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</si>
  <si>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</si>
  <si>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</si>
  <si>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</si>
  <si>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</si>
  <si>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</si>
  <si>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</si>
  <si>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</si>
  <si>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</si>
  <si>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</si>
  <si>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</si>
  <si>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</si>
  <si>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</si>
  <si>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</si>
  <si>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</si>
  <si>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</si>
  <si>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</si>
  <si>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</si>
  <si>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</si>
  <si>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</si>
  <si>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</si>
  <si>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</si>
  <si>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</si>
  <si>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</si>
  <si>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</si>
  <si>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</si>
  <si>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</si>
  <si>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</si>
  <si>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</si>
  <si>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</si>
  <si>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</si>
  <si>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</si>
  <si>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</si>
  <si>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</si>
  <si>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</si>
  <si>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</si>
  <si>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</si>
  <si>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</si>
  <si>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</si>
  <si>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</si>
  <si>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</si>
  <si>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</si>
  <si>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</si>
  <si>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</si>
  <si>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</si>
  <si>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</si>
  <si>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</si>
  <si>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</si>
  <si>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</si>
  <si>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</si>
  <si>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</si>
  <si>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</si>
  <si>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</si>
  <si>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</si>
  <si>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</si>
  <si>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</si>
  <si>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</si>
  <si>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</si>
  <si>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</si>
  <si>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</si>
  <si>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</si>
  <si>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</si>
  <si>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</si>
  <si>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</si>
  <si>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</si>
  <si>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</si>
  <si>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</si>
  <si>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</si>
  <si>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</si>
  <si>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</si>
  <si>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</si>
  <si>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</si>
  <si>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</si>
  <si>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</si>
  <si>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</si>
  <si>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</si>
  <si>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</si>
  <si>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</si>
  <si>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</si>
  <si>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</si>
  <si>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</si>
  <si>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</si>
  <si>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</si>
  <si>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</si>
  <si>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</si>
  <si>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</si>
  <si>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</si>
  <si>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</si>
  <si>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</si>
  <si>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</si>
  <si>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</si>
  <si>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</si>
  <si>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</si>
  <si>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</si>
  <si>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</si>
  <si>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</si>
  <si>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</si>
  <si>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</si>
  <si>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</si>
  <si>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</si>
  <si>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</si>
  <si>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</si>
  <si>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</si>
  <si>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</si>
  <si>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</si>
  <si>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</si>
  <si>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</si>
  <si>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</si>
  <si>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</si>
  <si>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</si>
  <si>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</si>
  <si>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</si>
  <si>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</si>
  <si>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</si>
  <si>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</si>
  <si>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</si>
  <si>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</si>
  <si>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</si>
  <si>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</si>
  <si>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</si>
  <si>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</si>
  <si>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</si>
  <si>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</si>
  <si>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</si>
  <si>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</si>
  <si>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</si>
  <si>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</si>
  <si>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</si>
  <si>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</si>
  <si>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</si>
  <si>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</si>
  <si>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</si>
  <si>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</si>
  <si>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</si>
  <si>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</si>
  <si>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</si>
  <si>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</si>
  <si>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</si>
  <si>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</si>
  <si>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</si>
  <si>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</si>
  <si>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</si>
  <si>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</si>
  <si>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</si>
  <si>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</si>
  <si>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</si>
  <si>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</si>
  <si>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</si>
  <si>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</si>
  <si>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</si>
  <si>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</si>
  <si>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</si>
  <si>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</si>
  <si>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</si>
  <si>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</si>
  <si>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</si>
  <si>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</si>
  <si>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</si>
  <si>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</si>
  <si>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</si>
  <si>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</si>
  <si>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</si>
  <si>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</si>
  <si>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</si>
  <si>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</si>
  <si>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</si>
  <si>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</si>
  <si>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</si>
  <si>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</si>
  <si>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</si>
  <si>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</si>
  <si>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</si>
  <si>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</si>
  <si>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</si>
  <si>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</si>
  <si>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</si>
  <si>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</si>
  <si>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</si>
  <si>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</si>
  <si>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</si>
  <si>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</si>
  <si>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</si>
  <si>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</si>
  <si>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</si>
  <si>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</si>
  <si>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</si>
  <si>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</si>
  <si>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</si>
  <si>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</si>
  <si>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</si>
  <si>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</si>
  <si>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</si>
  <si>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</si>
  <si>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</si>
  <si>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</si>
  <si>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</si>
  <si>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</si>
  <si>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</si>
  <si>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</si>
  <si>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</si>
  <si>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</si>
  <si>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</si>
  <si>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</si>
  <si>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</si>
  <si>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</si>
  <si>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</si>
  <si>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</si>
  <si>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</si>
  <si>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</si>
  <si>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</si>
  <si>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</si>
  <si>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</si>
  <si>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</si>
  <si>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</si>
  <si>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</si>
  <si>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</si>
  <si>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</si>
  <si>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</si>
  <si>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</si>
  <si>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</si>
  <si>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</si>
  <si>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</si>
  <si>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</si>
  <si>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</si>
  <si>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</si>
  <si>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</si>
  <si>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</si>
  <si>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</si>
  <si>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</si>
  <si>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</si>
  <si>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</si>
  <si>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</si>
  <si>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</si>
  <si>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</si>
  <si>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</si>
  <si>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</si>
  <si>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</si>
  <si>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</si>
  <si>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</si>
  <si>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</si>
  <si>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</si>
  <si>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</si>
  <si>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</si>
  <si>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</si>
  <si>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</si>
  <si>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</si>
  <si>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</si>
  <si>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</si>
  <si>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</si>
  <si>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</si>
  <si>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</si>
  <si>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</si>
  <si>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</si>
  <si>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</si>
  <si>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</si>
  <si>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</si>
  <si>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</si>
  <si>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</si>
  <si>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</si>
  <si>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</si>
  <si>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</si>
  <si>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</si>
  <si>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</si>
  <si>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</si>
  <si>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</si>
  <si>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</si>
  <si>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</si>
  <si>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</si>
  <si>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</si>
  <si>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</si>
  <si>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</si>
  <si>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</si>
  <si>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</si>
  <si>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</si>
  <si>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</si>
  <si>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</si>
  <si>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</si>
  <si>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</si>
  <si>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</si>
  <si>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</si>
  <si>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</si>
  <si>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</si>
  <si>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</si>
  <si>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</si>
  <si>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</si>
  <si>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</si>
  <si>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</si>
  <si>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</si>
  <si>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</si>
  <si>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</si>
  <si>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</si>
  <si>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</si>
  <si>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</si>
  <si>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</si>
  <si>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</si>
  <si>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</si>
  <si>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</si>
  <si>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</si>
  <si>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</si>
  <si>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</si>
  <si>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</si>
  <si>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</si>
  <si>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</si>
  <si>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</si>
  <si>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</si>
  <si>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</si>
  <si>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</si>
  <si>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</si>
  <si>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</si>
  <si>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</si>
  <si>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</si>
  <si>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</si>
  <si>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</si>
  <si>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</si>
  <si>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</si>
  <si>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</si>
  <si>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</si>
  <si>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</si>
  <si>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</si>
  <si>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</si>
  <si>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</si>
  <si>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</si>
  <si>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</si>
  <si>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</si>
  <si>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</si>
  <si>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</si>
  <si>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</si>
  <si>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</si>
  <si>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</si>
  <si>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</si>
  <si>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</si>
  <si>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</si>
  <si>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</si>
  <si>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</si>
  <si>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</si>
  <si>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</si>
  <si>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</si>
  <si>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</si>
  <si>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</si>
  <si>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</si>
  <si>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</si>
  <si>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</si>
  <si>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</si>
  <si>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</si>
  <si>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</si>
  <si>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</si>
  <si>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</si>
  <si>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</si>
  <si>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</si>
  <si>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</si>
  <si>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</si>
  <si>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</si>
  <si>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</si>
  <si>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</si>
  <si>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</si>
  <si>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</si>
  <si>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</si>
  <si>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</si>
  <si>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</si>
  <si>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</si>
  <si>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</si>
  <si>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</si>
  <si>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</si>
  <si>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</si>
  <si>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</si>
  <si>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</si>
  <si>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</si>
  <si>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</si>
  <si>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</si>
  <si>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</si>
  <si>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</si>
  <si>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</si>
  <si>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</si>
  <si>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</si>
  <si>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</si>
  <si>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</si>
  <si>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</si>
  <si>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</si>
  <si>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</si>
  <si>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</si>
  <si>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</si>
  <si>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</si>
  <si>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</si>
  <si>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</si>
  <si>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</si>
  <si>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</si>
  <si>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</si>
  <si>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</si>
  <si>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</si>
  <si>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</si>
  <si>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</si>
  <si>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</si>
  <si>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</si>
  <si>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</si>
  <si>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</si>
  <si>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</si>
  <si>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</si>
  <si>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</si>
  <si>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</si>
  <si>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</si>
  <si>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</si>
  <si>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</si>
  <si>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</si>
  <si>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</si>
  <si>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</si>
  <si>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</si>
  <si>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</si>
  <si>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</si>
  <si>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</si>
  <si>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</si>
  <si>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</si>
  <si>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</si>
  <si>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</si>
  <si>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</si>
  <si>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</si>
  <si>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</si>
  <si>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</si>
  <si>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</si>
  <si>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</si>
  <si>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</si>
  <si>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</si>
  <si>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</si>
  <si>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</si>
  <si>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</si>
  <si>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</si>
  <si>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</si>
  <si>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</si>
  <si>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</si>
  <si>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</si>
  <si>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</si>
  <si>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</si>
  <si>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</si>
  <si>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</si>
  <si>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</si>
  <si>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</si>
  <si>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</si>
  <si>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</si>
  <si>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</si>
  <si>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</si>
  <si>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</si>
  <si>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</si>
  <si>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</si>
  <si>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</si>
  <si>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</si>
  <si>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</si>
  <si>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</si>
  <si>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</si>
  <si>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</si>
  <si>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</si>
  <si>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</si>
  <si>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</si>
  <si>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</si>
  <si>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</si>
  <si>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</si>
  <si>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</si>
  <si>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</si>
  <si>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</si>
  <si>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</si>
  <si>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</si>
  <si>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</si>
  <si>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</si>
  <si>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</si>
  <si>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</si>
  <si>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</si>
  <si>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</si>
  <si>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</si>
  <si>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</si>
  <si>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</si>
  <si>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</si>
  <si>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</si>
  <si>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</si>
  <si>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</si>
  <si>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</si>
  <si>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</si>
  <si>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</si>
  <si>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</si>
  <si>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</si>
  <si>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</si>
  <si>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</si>
  <si>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</si>
  <si>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</si>
  <si>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</si>
  <si>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</si>
  <si>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</si>
  <si>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</si>
  <si>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</si>
  <si>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</si>
  <si>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</si>
  <si>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</si>
  <si>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</si>
  <si>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</si>
  <si>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</si>
  <si>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</si>
  <si>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</si>
  <si>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</si>
  <si>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</si>
  <si>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</si>
  <si>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</si>
  <si>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</si>
  <si>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</si>
  <si>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</si>
  <si>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</si>
  <si>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</si>
  <si>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</si>
  <si>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</si>
  <si>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</si>
  <si>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</si>
  <si>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</si>
  <si>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</si>
  <si>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</si>
  <si>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</si>
  <si>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</si>
  <si>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</si>
  <si>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</si>
  <si>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</si>
  <si>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</si>
  <si>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</si>
  <si>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</si>
  <si>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</si>
  <si>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</si>
  <si>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</si>
  <si>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</si>
  <si>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</si>
  <si>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</si>
  <si>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</si>
  <si>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</si>
  <si>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</si>
  <si>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</si>
  <si>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</si>
  <si>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</si>
  <si>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</si>
  <si>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</si>
  <si>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</si>
  <si>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</si>
  <si>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</si>
  <si>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</si>
  <si>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</si>
  <si>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</si>
  <si>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</si>
  <si>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</si>
  <si>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</si>
  <si>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</si>
  <si>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</si>
  <si>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</si>
  <si>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</si>
  <si>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</si>
  <si>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</si>
  <si>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</si>
  <si>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</si>
  <si>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</si>
  <si>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</si>
  <si>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</si>
  <si>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</si>
  <si>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</si>
  <si>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</si>
  <si>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</si>
  <si>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</si>
  <si>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</si>
  <si>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</si>
  <si>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</si>
  <si>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</si>
  <si>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</si>
  <si>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</si>
  <si>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</si>
  <si>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</si>
  <si>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</si>
  <si>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</si>
  <si>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</si>
  <si>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</si>
  <si>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</si>
  <si>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</si>
  <si>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</si>
  <si>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</si>
  <si>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</si>
  <si>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</si>
  <si>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</si>
  <si>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</si>
  <si>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</si>
  <si>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</si>
  <si>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</si>
  <si>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</si>
  <si>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</si>
  <si>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</si>
  <si>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</si>
  <si>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</si>
  <si>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</si>
  <si>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</si>
  <si>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</si>
  <si>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</si>
  <si>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</si>
  <si>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</si>
  <si>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</si>
  <si>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</si>
  <si>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</si>
  <si>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</si>
  <si>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</si>
  <si>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</si>
  <si>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</si>
  <si>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</si>
  <si>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</si>
  <si>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</si>
  <si>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</si>
  <si>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</si>
  <si>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</si>
  <si>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</si>
  <si>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</si>
  <si>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</si>
  <si>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</si>
  <si>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</si>
  <si>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</si>
  <si>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</si>
  <si>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</si>
  <si>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</si>
  <si>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</si>
  <si>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</si>
  <si>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</si>
  <si>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</si>
  <si>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</si>
  <si>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</si>
  <si>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</si>
  <si>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</si>
  <si>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</si>
  <si>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</si>
  <si>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</si>
  <si>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</si>
  <si>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</si>
  <si>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</si>
  <si>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</si>
  <si>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</si>
  <si>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</si>
  <si>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</si>
  <si>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</si>
  <si>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</si>
  <si>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</si>
  <si>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</si>
  <si>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</si>
  <si>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</si>
  <si>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</si>
  <si>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</si>
  <si>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</si>
  <si>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</si>
  <si>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</si>
  <si>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</si>
  <si>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</si>
  <si>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</si>
  <si>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</si>
  <si>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</si>
  <si>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</si>
  <si>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</si>
  <si>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</si>
  <si>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</si>
  <si>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</si>
  <si>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</si>
  <si>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</si>
  <si>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</si>
  <si>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</si>
  <si>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</si>
  <si>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</si>
  <si>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</si>
  <si>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</si>
  <si>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</si>
  <si>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</si>
  <si>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</si>
  <si>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</si>
  <si>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</si>
  <si>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</si>
  <si>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</si>
  <si>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</si>
  <si>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</si>
  <si>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</si>
  <si>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</si>
  <si>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</si>
  <si>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</si>
  <si>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</si>
  <si>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</si>
  <si>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</si>
  <si>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</si>
  <si>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</si>
  <si>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</si>
  <si>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</si>
  <si>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</si>
  <si>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</si>
  <si>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</si>
  <si>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</si>
  <si>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</si>
  <si>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</si>
  <si>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</si>
  <si>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</si>
  <si>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</si>
  <si>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</si>
  <si>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</si>
  <si>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</si>
  <si>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</si>
  <si>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</si>
  <si>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</si>
  <si>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</si>
  <si>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</si>
  <si>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</si>
  <si>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</si>
  <si>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</si>
  <si>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</si>
  <si>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</si>
  <si>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</si>
  <si>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</si>
  <si>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</si>
  <si>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</si>
  <si>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</si>
  <si>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</si>
  <si>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</si>
  <si>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</si>
  <si>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</si>
  <si>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</si>
  <si>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</si>
  <si>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</si>
  <si>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</si>
  <si>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</si>
  <si>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</si>
  <si>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</si>
  <si>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</si>
  <si>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</si>
  <si>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</si>
  <si>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</si>
  <si>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</si>
  <si>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</si>
  <si>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</si>
  <si>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</si>
  <si>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</si>
  <si>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</si>
  <si>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</si>
  <si>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</si>
  <si>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</si>
  <si>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</si>
  <si>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</si>
  <si>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</si>
  <si>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</si>
  <si>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</si>
  <si>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</si>
  <si>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</si>
  <si>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</si>
  <si>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</si>
  <si>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</si>
  <si>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</si>
  <si>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</si>
  <si>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</si>
  <si>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</si>
  <si>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</si>
  <si>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</si>
  <si>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</si>
  <si>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</si>
  <si>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</si>
  <si>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</si>
  <si>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</si>
  <si>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</si>
  <si>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</si>
  <si>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</si>
  <si>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</si>
  <si>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</si>
  <si>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</si>
  <si>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</si>
  <si>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</si>
  <si>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</si>
  <si>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</si>
  <si>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</si>
  <si>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</si>
  <si>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</si>
  <si>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</si>
  <si>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</si>
  <si>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</si>
  <si>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</si>
  <si>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</si>
  <si>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</si>
  <si>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</si>
  <si>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</si>
  <si>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</si>
  <si>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</si>
  <si>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</si>
  <si>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</si>
  <si>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</si>
  <si>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</si>
  <si>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</si>
  <si>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</si>
  <si>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</si>
  <si>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</si>
  <si>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</si>
  <si>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</si>
  <si>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</si>
  <si>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</si>
  <si>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</si>
  <si>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</si>
  <si>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</si>
  <si>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</si>
  <si>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</si>
  <si>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</si>
  <si>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</si>
  <si>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</si>
  <si>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</si>
  <si>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</si>
  <si>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</si>
  <si>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</si>
  <si>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</si>
  <si>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</si>
  <si>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</si>
  <si>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</si>
  <si>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</si>
  <si>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</si>
  <si>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</si>
  <si>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</si>
  <si>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</si>
  <si>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</si>
  <si>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</si>
  <si>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</si>
  <si>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</si>
  <si>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</si>
  <si>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</si>
  <si>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</si>
  <si>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</si>
  <si>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</si>
  <si>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</si>
  <si>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</si>
  <si>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</si>
  <si>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</si>
  <si>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</si>
  <si>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</si>
  <si>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</si>
  <si>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</si>
  <si>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</si>
  <si>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</si>
  <si>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</si>
  <si>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</si>
  <si>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</si>
  <si>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</si>
  <si>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</si>
  <si>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</si>
  <si>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</si>
  <si>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</si>
  <si>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</si>
  <si>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</si>
  <si>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</si>
  <si>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</si>
  <si>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</si>
  <si>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</si>
  <si>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</si>
  <si>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</si>
  <si>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</si>
  <si>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</si>
  <si>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</si>
  <si>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</si>
  <si>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</si>
  <si>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</si>
  <si>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</si>
  <si>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</si>
  <si>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</si>
  <si>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</si>
  <si>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</si>
  <si>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</si>
  <si>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</si>
  <si>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</si>
  <si>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</si>
  <si>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</si>
  <si>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</si>
  <si>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</si>
  <si>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</si>
  <si>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</si>
  <si>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</si>
  <si>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</si>
  <si>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</si>
  <si>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</si>
  <si>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</si>
  <si>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</si>
  <si>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</si>
  <si>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</si>
  <si>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</si>
  <si>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</si>
  <si>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</si>
  <si>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</si>
  <si>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</si>
  <si>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</si>
  <si>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</si>
  <si>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</si>
  <si>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</si>
  <si>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</si>
  <si>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</si>
  <si>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</si>
  <si>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</si>
  <si>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</si>
  <si>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</si>
  <si>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</si>
  <si>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</si>
  <si>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</si>
  <si>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</si>
  <si>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</si>
  <si>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</si>
  <si>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</si>
  <si>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</si>
  <si>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</si>
  <si>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</si>
  <si>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</si>
  <si>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</si>
  <si>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</si>
  <si>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</si>
  <si>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</si>
  <si>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</si>
  <si>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</si>
  <si>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</si>
  <si>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</si>
  <si>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</si>
  <si>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</si>
  <si>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</si>
  <si>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</si>
  <si>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</si>
  <si>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</si>
  <si>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</si>
  <si>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</si>
  <si>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</si>
  <si>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</si>
  <si>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</si>
  <si>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</si>
  <si>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</si>
  <si>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</si>
  <si>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</si>
  <si>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</si>
  <si>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</si>
  <si>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</si>
  <si>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</si>
  <si>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</si>
  <si>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</si>
  <si>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</si>
  <si>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</si>
  <si>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</si>
  <si>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</si>
  <si>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</si>
  <si>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</si>
  <si>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</si>
  <si>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</si>
  <si>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</si>
  <si>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</si>
  <si>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</si>
  <si>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</si>
  <si>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</si>
  <si>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</si>
  <si>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</si>
  <si>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</si>
  <si>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</si>
  <si>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</si>
  <si>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</si>
  <si>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</si>
  <si>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</si>
  <si>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</si>
  <si>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</si>
  <si>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</si>
  <si>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</si>
  <si>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</si>
  <si>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</si>
  <si>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</si>
  <si>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</si>
  <si>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</si>
  <si>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</si>
  <si>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</si>
  <si>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</si>
  <si>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</si>
  <si>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</si>
  <si>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</si>
  <si>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</si>
  <si>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</si>
  <si>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</si>
  <si>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</si>
  <si>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</si>
  <si>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</si>
  <si>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</si>
  <si>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</si>
  <si>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</si>
  <si>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</si>
  <si>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</si>
  <si>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</si>
  <si>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</si>
  <si>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</si>
  <si>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</si>
  <si>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</si>
  <si>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</si>
  <si>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</si>
  <si>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</si>
  <si>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</si>
  <si>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</si>
  <si>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</si>
  <si>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</si>
  <si>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</si>
  <si>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</si>
  <si>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</si>
  <si>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</si>
  <si>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</si>
  <si>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</si>
  <si>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</si>
  <si>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</si>
  <si>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</si>
  <si>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</si>
  <si>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</si>
  <si>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</si>
  <si>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</si>
  <si>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</si>
  <si>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</si>
  <si>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</si>
  <si>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</si>
  <si>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</si>
  <si>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</si>
  <si>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</si>
  <si>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</si>
  <si>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</si>
  <si>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</si>
  <si>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</si>
  <si>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</si>
  <si>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</si>
  <si>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</si>
  <si>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</si>
  <si>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</si>
  <si>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</si>
  <si>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</si>
  <si>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</si>
  <si>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</si>
  <si>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</si>
  <si>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</si>
  <si>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</si>
  <si>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</si>
  <si>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</si>
  <si>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</si>
  <si>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</si>
  <si>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</si>
  <si>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</si>
  <si>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</si>
  <si>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</si>
  <si>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</si>
  <si>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</si>
  <si>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</si>
  <si>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</si>
  <si>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</si>
  <si>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</si>
  <si>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</si>
  <si>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</si>
  <si>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</si>
  <si>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</si>
  <si>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</si>
  <si>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</si>
  <si>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</si>
  <si>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</si>
  <si>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</si>
  <si>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</si>
  <si>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</si>
  <si>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</si>
  <si>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</si>
  <si>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</si>
  <si>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</si>
  <si>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</si>
  <si>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</si>
  <si>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</si>
  <si>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</si>
  <si>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</si>
  <si>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</si>
  <si>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</si>
  <si>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</si>
  <si>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</si>
  <si>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</si>
  <si>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</si>
  <si>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</si>
  <si>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</si>
  <si>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</si>
  <si>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</si>
  <si>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</si>
  <si>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</si>
  <si>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</si>
  <si>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</si>
  <si>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</si>
  <si>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</si>
  <si>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</si>
  <si>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</si>
  <si>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</si>
  <si>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</si>
  <si>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</si>
  <si>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</si>
  <si>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</si>
  <si>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</si>
  <si>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</si>
  <si>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</si>
  <si>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</si>
  <si>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</si>
  <si>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</si>
  <si>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</si>
  <si>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</si>
  <si>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</si>
  <si>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</si>
  <si>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</si>
  <si>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</si>
  <si>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</si>
  <si>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</si>
  <si>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</si>
  <si>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</si>
  <si>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</si>
  <si>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</si>
  <si>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</si>
  <si>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</si>
  <si>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</si>
  <si>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</si>
  <si>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</si>
  <si>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</si>
  <si>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</si>
  <si>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</si>
  <si>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</si>
  <si>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</si>
  <si>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</si>
  <si>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</si>
  <si>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</si>
  <si>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</si>
  <si>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</si>
  <si>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</si>
  <si>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</si>
  <si>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</si>
  <si>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</si>
  <si>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</si>
  <si>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</si>
  <si>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</si>
  <si>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</si>
  <si>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</si>
  <si>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</si>
  <si>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</si>
  <si>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</si>
  <si>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</si>
  <si>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</si>
  <si>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</si>
  <si>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</si>
  <si>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</si>
  <si>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</si>
  <si>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</si>
  <si>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</si>
  <si>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</si>
  <si>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</si>
  <si>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</si>
  <si>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</si>
  <si>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</si>
  <si>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</si>
  <si>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</si>
  <si>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</si>
  <si>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</si>
  <si>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</si>
  <si>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</si>
  <si>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</si>
  <si>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</si>
  <si>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</si>
  <si>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</si>
  <si>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</si>
  <si>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</si>
  <si>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</si>
  <si>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</si>
  <si>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</si>
  <si>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</si>
  <si>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</si>
  <si>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</si>
  <si>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</si>
  <si>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</si>
  <si>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</si>
  <si>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</si>
  <si>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</si>
  <si>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</si>
  <si>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</si>
  <si>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</si>
  <si>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</si>
  <si>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</si>
  <si>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</si>
  <si>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</si>
  <si>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</si>
  <si>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</si>
  <si>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</si>
  <si>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</si>
  <si>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</si>
  <si>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</si>
  <si>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</si>
  <si>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</si>
  <si>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</si>
  <si>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</si>
  <si>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</si>
  <si>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</si>
  <si>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</si>
  <si>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</si>
  <si>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</si>
  <si>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</si>
  <si>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</si>
  <si>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</si>
  <si>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</si>
  <si>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</si>
  <si>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</si>
  <si>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</si>
  <si>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</si>
  <si>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</si>
  <si>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</si>
  <si>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</si>
  <si>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</si>
  <si>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</si>
  <si>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</si>
  <si>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</si>
  <si>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</si>
  <si>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</si>
  <si>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</si>
  <si>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</si>
  <si>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</si>
  <si>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</si>
  <si>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</si>
  <si>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</si>
  <si>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</si>
  <si>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</si>
  <si>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</si>
  <si>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</si>
  <si>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</si>
  <si>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</si>
  <si>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</si>
  <si>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</si>
  <si>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</si>
  <si>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</si>
  <si>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</si>
  <si>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</si>
  <si>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</si>
  <si>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</si>
  <si>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</si>
  <si>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</si>
  <si>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</si>
  <si>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</si>
  <si>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</si>
  <si>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</si>
  <si>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</si>
  <si>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</si>
  <si>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</si>
  <si>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</si>
  <si>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</si>
  <si>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</si>
  <si>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</si>
  <si>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</si>
  <si>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</si>
  <si>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</si>
  <si>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</si>
  <si>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</si>
  <si>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</si>
  <si>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</si>
  <si>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</si>
  <si>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</si>
  <si>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</si>
  <si>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</si>
  <si>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</si>
  <si>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</si>
  <si>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</si>
  <si>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</si>
  <si>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</si>
  <si>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</si>
  <si>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</si>
  <si>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</si>
  <si>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</si>
  <si>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</si>
  <si>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</si>
  <si>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</si>
  <si>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</si>
  <si>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</si>
  <si>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</si>
  <si>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</si>
  <si>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</si>
  <si>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</si>
  <si>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</si>
  <si>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</si>
  <si>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</si>
  <si>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</si>
  <si>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</si>
  <si>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</si>
  <si>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</si>
  <si>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</si>
  <si>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</si>
  <si>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</si>
  <si>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</si>
  <si>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</si>
  <si>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</si>
  <si>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</si>
  <si>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</si>
  <si>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</si>
  <si>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</si>
  <si>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</si>
  <si>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</si>
  <si>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</si>
  <si>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</si>
  <si>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</si>
  <si>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</si>
  <si>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</si>
  <si>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</si>
  <si>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</si>
  <si>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</si>
  <si>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</si>
  <si>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</si>
  <si>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</si>
  <si>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</si>
  <si>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</si>
  <si>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</si>
  <si>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</si>
  <si>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</si>
  <si>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</si>
  <si>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</si>
  <si>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</si>
  <si>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</si>
  <si>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</si>
  <si>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</si>
  <si>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</si>
  <si>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</si>
  <si>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</si>
  <si>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</si>
  <si>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</si>
  <si>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</si>
  <si>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</si>
  <si>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</si>
  <si>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</si>
  <si>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</si>
  <si>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</si>
  <si>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</si>
  <si>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</si>
  <si>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</si>
  <si>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</si>
  <si>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</si>
  <si>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</si>
  <si>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</si>
  <si>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</si>
  <si>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</si>
  <si>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</si>
  <si>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</si>
  <si>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</si>
  <si>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</si>
  <si>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</si>
  <si>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</si>
  <si>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</si>
  <si>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</si>
  <si>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</si>
  <si>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</si>
  <si>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</si>
  <si>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</si>
  <si>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</si>
  <si>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</si>
  <si>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</si>
  <si>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</si>
  <si>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</si>
  <si>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</si>
  <si>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</si>
  <si>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</si>
  <si>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</si>
  <si>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</si>
  <si>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</si>
  <si>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</si>
  <si>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</si>
  <si>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</si>
  <si>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</si>
  <si>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</si>
  <si>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</si>
  <si>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</si>
  <si>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</si>
  <si>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</si>
  <si>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</si>
  <si>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</si>
  <si>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</si>
  <si>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</si>
  <si>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</si>
  <si>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</si>
  <si>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</si>
  <si>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</si>
  <si>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</si>
  <si>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</si>
  <si>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</si>
  <si>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</si>
  <si>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</si>
  <si>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</si>
  <si>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</si>
  <si>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</si>
  <si>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</si>
  <si>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</si>
  <si>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</si>
  <si>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</si>
  <si>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</si>
  <si>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</si>
  <si>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</si>
  <si>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</si>
  <si>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</si>
  <si>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</si>
  <si>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</si>
  <si>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</si>
  <si>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</si>
  <si>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</si>
  <si>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</si>
  <si>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</si>
  <si>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</si>
  <si>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</si>
  <si>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</si>
  <si>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</si>
  <si>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</si>
  <si>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</si>
  <si>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</si>
  <si>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</si>
  <si>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</si>
  <si>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</si>
  <si>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</si>
  <si>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</si>
  <si>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</si>
  <si>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</si>
  <si>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</si>
  <si>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</si>
  <si>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</si>
  <si>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</si>
  <si>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</si>
  <si>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</si>
  <si>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</si>
  <si>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</si>
  <si>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</si>
  <si>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</si>
  <si>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</si>
  <si>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</si>
  <si>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</si>
  <si>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</si>
  <si>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</si>
  <si>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</si>
  <si>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</si>
  <si>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</si>
  <si>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</si>
  <si>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</si>
  <si>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</si>
  <si>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</si>
  <si>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</si>
  <si>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</si>
  <si>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</si>
  <si>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</si>
  <si>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</si>
  <si>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</si>
  <si>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</si>
  <si>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</si>
  <si>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</si>
  <si>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</si>
  <si>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</si>
  <si>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</si>
  <si>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</si>
  <si>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</si>
  <si>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</si>
  <si>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</si>
  <si>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</si>
  <si>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</si>
  <si>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</si>
  <si>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</si>
  <si>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</si>
  <si>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</si>
  <si>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</si>
  <si>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</si>
  <si>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</si>
  <si>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</si>
  <si>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</si>
  <si>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</si>
  <si>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</si>
  <si>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</si>
  <si>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</si>
  <si>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</si>
  <si>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</si>
  <si>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</si>
  <si>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</si>
  <si>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</si>
  <si>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</si>
  <si>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</si>
  <si>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</si>
  <si>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</si>
  <si>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</si>
  <si>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</si>
  <si>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</si>
  <si>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</si>
  <si>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</si>
  <si>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</si>
  <si>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</si>
  <si>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</si>
  <si>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</si>
  <si>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</si>
  <si>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</si>
  <si>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</si>
  <si>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</si>
  <si>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</si>
  <si>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</si>
  <si>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</si>
  <si>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</si>
  <si>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</si>
  <si>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</si>
  <si>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</si>
  <si>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</si>
  <si>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</si>
  <si>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</si>
  <si>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</si>
  <si>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</si>
  <si>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</si>
  <si>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</si>
  <si>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</si>
  <si>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</si>
  <si>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</si>
  <si>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</si>
  <si>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</si>
  <si>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</si>
  <si>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</si>
  <si>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</si>
  <si>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</si>
  <si>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</si>
  <si>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</si>
  <si>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</si>
  <si>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</si>
  <si>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</si>
  <si>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</si>
  <si>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</si>
  <si>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</si>
  <si>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</si>
  <si>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</si>
  <si>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</si>
  <si>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</si>
  <si>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</si>
  <si>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</si>
  <si>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</si>
  <si>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</si>
  <si>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</si>
  <si>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</si>
  <si>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</si>
  <si>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</si>
  <si>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</si>
  <si>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</si>
  <si>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</si>
  <si>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</si>
  <si>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</si>
  <si>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</si>
  <si>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</si>
  <si>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</si>
  <si>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</si>
  <si>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</si>
  <si>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</si>
  <si>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</si>
  <si>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</si>
  <si>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</si>
  <si>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</si>
  <si>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</si>
  <si>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</si>
  <si>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</si>
  <si>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</si>
  <si>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</si>
  <si>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</si>
  <si>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</si>
  <si>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</si>
  <si>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</si>
  <si>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</si>
  <si>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</si>
  <si>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</si>
  <si>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</si>
  <si>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</si>
  <si>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</si>
  <si>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</si>
  <si>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</si>
  <si>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</si>
  <si>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</si>
  <si>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</si>
  <si>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</si>
  <si>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</si>
  <si>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</si>
  <si>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</si>
  <si>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</si>
  <si>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</si>
  <si>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</si>
  <si>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</si>
  <si>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</si>
  <si>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</si>
  <si>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</si>
  <si>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</si>
  <si>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</si>
  <si>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</si>
  <si>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</si>
  <si>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</si>
  <si>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</si>
  <si>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</si>
  <si>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</si>
  <si>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</si>
  <si>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</si>
  <si>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</si>
  <si>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</si>
  <si>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</si>
  <si>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</si>
  <si>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</si>
  <si>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</si>
  <si>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</si>
  <si>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</si>
  <si>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</si>
  <si>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</si>
  <si>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</si>
  <si>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</si>
  <si>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</si>
  <si>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</si>
  <si>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</si>
  <si>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</si>
  <si>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</si>
  <si>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</si>
  <si>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</si>
  <si>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</si>
  <si>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</si>
  <si>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</si>
  <si>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</si>
  <si>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</si>
  <si>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</si>
  <si>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</si>
  <si>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</si>
  <si>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</si>
  <si>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</si>
  <si>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</si>
  <si>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</si>
  <si>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</si>
  <si>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</si>
  <si>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</si>
  <si>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</si>
  <si>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</si>
  <si>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</si>
  <si>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</si>
  <si>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</si>
  <si>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</si>
  <si>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</si>
  <si>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</si>
  <si>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</si>
  <si>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</si>
  <si>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</si>
  <si>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</si>
  <si>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</si>
  <si>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</si>
  <si>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</si>
  <si>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</si>
  <si>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</si>
  <si>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</si>
  <si>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</si>
  <si>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</si>
  <si>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</si>
  <si>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</si>
  <si>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</si>
  <si>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</si>
  <si>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</si>
  <si>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</si>
  <si>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</si>
  <si>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</si>
  <si>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</si>
  <si>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</si>
  <si>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</si>
  <si>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</si>
  <si>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</si>
  <si>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</si>
  <si>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</si>
  <si>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</si>
  <si>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</si>
  <si>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</si>
  <si>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</si>
  <si>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</si>
  <si>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</si>
  <si>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</si>
  <si>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</si>
  <si>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</si>
  <si>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</si>
  <si>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</si>
  <si>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</si>
  <si>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</si>
  <si>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</si>
  <si>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</si>
  <si>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</si>
  <si>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</si>
  <si>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</si>
  <si>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</si>
  <si>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</si>
  <si>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</si>
  <si>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</si>
  <si>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</si>
  <si>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</si>
  <si>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</si>
  <si>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</si>
  <si>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</si>
  <si>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</si>
  <si>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</si>
  <si>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</si>
  <si>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</si>
  <si>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</si>
  <si>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</si>
  <si>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</si>
  <si>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</si>
  <si>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</si>
  <si>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</si>
  <si>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</si>
  <si>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</si>
  <si>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</si>
  <si>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</si>
  <si>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</si>
  <si>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</si>
  <si>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</si>
  <si>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</si>
  <si>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</si>
  <si>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</si>
  <si>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</si>
  <si>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</si>
  <si>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</si>
  <si>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</si>
  <si>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</si>
  <si>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</si>
  <si>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</si>
  <si>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</si>
  <si>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</si>
  <si>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</si>
  <si>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</si>
  <si>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</si>
  <si>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</si>
  <si>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</si>
  <si>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</si>
  <si>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</si>
  <si>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</si>
  <si>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</si>
  <si>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</si>
  <si>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</si>
  <si>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</si>
  <si>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</si>
  <si>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</si>
  <si>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</si>
  <si>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</si>
  <si>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</si>
  <si>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</si>
  <si>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</si>
  <si>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</si>
  <si>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</si>
  <si>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</si>
  <si>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</si>
  <si>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</si>
  <si>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</si>
  <si>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</si>
  <si>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</si>
  <si>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</si>
  <si>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</si>
  <si>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</si>
  <si>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</si>
  <si>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</si>
  <si>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</si>
  <si>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</si>
  <si>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</si>
  <si>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</si>
  <si>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</si>
  <si>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</si>
  <si>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</si>
  <si>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</si>
  <si>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</si>
  <si>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</si>
  <si>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</si>
  <si>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</si>
  <si>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</si>
  <si>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</si>
  <si>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</si>
  <si>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</si>
  <si>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</si>
  <si>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</si>
  <si>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</si>
  <si>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</si>
  <si>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</si>
  <si>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</si>
  <si>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</si>
  <si>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</si>
  <si>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</si>
  <si>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</si>
  <si>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</si>
  <si>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</si>
  <si>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</si>
  <si>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</si>
  <si>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</si>
  <si>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</si>
  <si>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</si>
  <si>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</si>
  <si>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</si>
  <si>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</si>
  <si>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</si>
  <si>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</si>
  <si>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</si>
  <si>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</si>
  <si>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</si>
  <si>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</si>
  <si>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</si>
  <si>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</si>
  <si>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</si>
  <si>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</si>
  <si>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</si>
  <si>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</si>
  <si>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</si>
  <si>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</si>
  <si>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</si>
  <si>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</si>
  <si>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</si>
  <si>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</si>
  <si>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</si>
  <si>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</si>
  <si>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</si>
  <si>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</si>
  <si>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</si>
  <si>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</si>
  <si>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</si>
  <si>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</si>
  <si>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</si>
  <si>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</si>
  <si>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</si>
  <si>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</si>
  <si>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</si>
  <si>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</si>
  <si>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</si>
  <si>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</si>
  <si>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</si>
  <si>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</si>
  <si>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</si>
  <si>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</si>
  <si>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</si>
  <si>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</si>
  <si>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</si>
  <si>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</si>
  <si>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</si>
  <si>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</si>
  <si>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</si>
  <si>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</si>
  <si>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</si>
  <si>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</si>
  <si>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</si>
  <si>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</si>
  <si>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</si>
  <si>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</si>
  <si>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</si>
  <si>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</si>
  <si>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</si>
  <si>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</si>
  <si>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</si>
  <si>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</si>
  <si>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</si>
  <si>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</si>
  <si>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</si>
  <si>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</si>
  <si>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</si>
  <si>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</si>
  <si>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</si>
  <si>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</si>
  <si>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</si>
  <si>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</si>
  <si>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</si>
  <si>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</si>
  <si>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</si>
  <si>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</si>
  <si>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</si>
  <si>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</si>
  <si>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</si>
  <si>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</si>
  <si>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</si>
  <si>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</si>
  <si>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</si>
  <si>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</si>
  <si>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</si>
  <si>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</si>
  <si>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</si>
  <si>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</si>
  <si>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</si>
  <si>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</si>
  <si>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</si>
  <si>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</si>
  <si>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</si>
  <si>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</si>
  <si>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</si>
  <si>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</si>
  <si>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</si>
  <si>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</si>
  <si>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</si>
  <si>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</si>
  <si>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</si>
  <si>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</si>
  <si>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</si>
  <si>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</si>
  <si>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</si>
  <si>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</si>
  <si>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</si>
  <si>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</si>
  <si>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</si>
  <si>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</si>
  <si>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</si>
  <si>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</si>
  <si>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</si>
  <si>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</si>
  <si>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</si>
  <si>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</si>
  <si>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</si>
  <si>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</si>
  <si>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</si>
  <si>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</si>
  <si>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</si>
  <si>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</si>
  <si>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</si>
  <si>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</si>
  <si>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</si>
  <si>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</si>
  <si>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</si>
  <si>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</si>
  <si>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</si>
  <si>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</si>
  <si>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</si>
  <si>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</si>
  <si>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</si>
  <si>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</si>
  <si>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</si>
  <si>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</si>
  <si>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</si>
  <si>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</si>
  <si>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</si>
  <si>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</si>
  <si>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</si>
  <si>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</si>
  <si>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</si>
  <si>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</si>
  <si>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</si>
  <si>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</si>
  <si>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</si>
  <si>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</si>
  <si>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</si>
  <si>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</si>
  <si>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</si>
  <si>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</si>
  <si>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</si>
  <si>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</si>
  <si>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</si>
  <si>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</si>
  <si>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</si>
  <si>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</si>
  <si>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</si>
  <si>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</si>
  <si>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</si>
  <si>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</si>
  <si>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</si>
  <si>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</si>
  <si>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</si>
  <si>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</si>
  <si>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</si>
  <si>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</si>
  <si>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</si>
  <si>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</si>
  <si>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</si>
  <si>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</si>
  <si>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</si>
  <si>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</si>
  <si>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</si>
  <si>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</si>
  <si>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</si>
  <si>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</si>
  <si>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</si>
  <si>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</si>
  <si>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</si>
  <si>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</si>
  <si>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</si>
  <si>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</si>
  <si>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</si>
  <si>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</si>
  <si>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</si>
  <si>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</si>
  <si>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</si>
  <si>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</si>
  <si>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</si>
  <si>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</si>
  <si>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</si>
  <si>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</si>
  <si>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</si>
  <si>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</si>
  <si>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</si>
  <si>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</si>
  <si>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</si>
  <si>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</si>
  <si>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</si>
  <si>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</si>
  <si>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</si>
  <si>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</si>
  <si>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</si>
  <si>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</si>
  <si>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</si>
  <si>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</si>
  <si>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</si>
  <si>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</si>
  <si>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</si>
  <si>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</si>
  <si>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</si>
  <si>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</si>
  <si>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</si>
  <si>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</si>
  <si>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</si>
  <si>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</si>
  <si>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</si>
  <si>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</si>
  <si>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</si>
  <si>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</si>
  <si>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</si>
  <si>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</si>
  <si>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</si>
  <si>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</si>
  <si>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</si>
  <si>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</si>
  <si>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</si>
  <si>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</si>
  <si>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</si>
  <si>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</si>
  <si>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</si>
  <si>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</si>
  <si>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</si>
  <si>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</si>
  <si>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</si>
  <si>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</si>
  <si>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</si>
  <si>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</si>
  <si>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</si>
  <si>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</si>
  <si>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</si>
  <si>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</si>
  <si>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</si>
  <si>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</si>
  <si>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</si>
  <si>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</si>
  <si>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</si>
  <si>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</si>
  <si>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</si>
  <si>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</si>
  <si>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</si>
  <si>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</si>
  <si>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</si>
  <si>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</si>
  <si>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</si>
  <si>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</si>
  <si>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</si>
  <si>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</si>
  <si>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</si>
  <si>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</si>
  <si>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</si>
  <si>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</si>
  <si>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</si>
  <si>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</si>
  <si>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</si>
  <si>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</si>
  <si>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</si>
  <si>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</si>
  <si>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</si>
  <si>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</si>
  <si>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</si>
  <si>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</si>
  <si>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</si>
  <si>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</si>
  <si>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</si>
  <si>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</si>
  <si>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</si>
  <si>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</si>
  <si>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</si>
  <si>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</si>
  <si>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</si>
  <si>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</si>
  <si>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</si>
  <si>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</si>
  <si>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</si>
  <si>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</si>
  <si>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</si>
  <si>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</si>
  <si>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</si>
  <si>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</si>
  <si>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</si>
  <si>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</si>
  <si>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</si>
  <si>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</si>
  <si>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</si>
  <si>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</si>
  <si>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</si>
  <si>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</si>
  <si>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</si>
  <si>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</si>
  <si>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</si>
  <si>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</si>
  <si>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</si>
  <si>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</si>
  <si>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</si>
  <si>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</si>
  <si>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</si>
  <si>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</si>
  <si>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</si>
  <si>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</si>
  <si>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</si>
  <si>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</si>
  <si>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</si>
  <si>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</si>
  <si>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</si>
  <si>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</si>
  <si>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</si>
  <si>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</si>
  <si>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</si>
  <si>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</si>
  <si>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</si>
  <si>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</si>
  <si>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</si>
  <si>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</si>
  <si>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</si>
  <si>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</si>
  <si>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</si>
  <si>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</si>
  <si>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</si>
  <si>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</si>
  <si>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</si>
  <si>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</si>
  <si>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</si>
  <si>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</si>
  <si>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</si>
  <si>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</si>
  <si>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</si>
  <si>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</si>
  <si>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</si>
  <si>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</si>
  <si>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</si>
  <si>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</si>
  <si>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</si>
  <si>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</si>
  <si>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</si>
  <si>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</si>
  <si>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</si>
  <si>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</si>
  <si>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</si>
  <si>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</si>
  <si>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</si>
  <si>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</si>
  <si>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</si>
  <si>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</si>
  <si>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</si>
  <si>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</si>
  <si>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</si>
  <si>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</si>
  <si>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</si>
  <si>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</si>
  <si>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</si>
  <si>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</si>
  <si>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</si>
  <si>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</si>
  <si>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</si>
  <si>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</si>
  <si>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</si>
  <si>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</si>
  <si>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</si>
  <si>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</si>
  <si>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</si>
  <si>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</si>
  <si>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</si>
  <si>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</si>
  <si>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</si>
  <si>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</si>
  <si>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</si>
  <si>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</si>
  <si>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</si>
  <si>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</si>
  <si>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</si>
  <si>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</si>
  <si>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</si>
  <si>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</si>
  <si>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</si>
  <si>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</si>
  <si>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</si>
  <si>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</si>
  <si>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</si>
  <si>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</si>
  <si>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</si>
  <si>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</si>
  <si>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</si>
  <si>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</si>
  <si>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</si>
  <si>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</si>
  <si>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</si>
  <si>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</si>
  <si>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</si>
  <si>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</si>
  <si>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</si>
  <si>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</si>
  <si>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</si>
  <si>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</si>
  <si>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</si>
  <si>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</si>
  <si>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</si>
  <si>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</si>
  <si>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</si>
  <si>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</si>
  <si>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</si>
  <si>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</si>
  <si>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</si>
  <si>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</si>
  <si>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</si>
  <si>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</si>
  <si>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</si>
  <si>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</si>
  <si>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</si>
  <si>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</si>
  <si>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</si>
  <si>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</si>
  <si>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</si>
  <si>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</si>
  <si>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</si>
  <si>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</si>
  <si>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</si>
  <si>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</si>
  <si>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</si>
  <si>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</si>
  <si>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</si>
  <si>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</si>
  <si>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</si>
  <si>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</si>
  <si>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</si>
  <si>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</si>
  <si>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</si>
  <si>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</si>
  <si>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</si>
  <si>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</si>
  <si>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</si>
  <si>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</si>
  <si>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</si>
  <si>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</si>
  <si>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</si>
  <si>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</si>
  <si>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</si>
  <si>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</si>
  <si>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</si>
  <si>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</si>
  <si>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</si>
  <si>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</si>
  <si>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</si>
  <si>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</si>
  <si>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</si>
  <si>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</si>
  <si>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</si>
  <si>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</si>
  <si>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</si>
  <si>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</si>
  <si>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</si>
  <si>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</si>
  <si>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</si>
  <si>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</si>
  <si>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</si>
  <si>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</si>
  <si>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</si>
  <si>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</si>
  <si>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</si>
  <si>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</si>
  <si>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</si>
  <si>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</si>
  <si>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</si>
  <si>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</si>
  <si>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</si>
  <si>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</si>
  <si>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</si>
  <si>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</si>
  <si>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</si>
  <si>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</si>
  <si>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</si>
  <si>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</si>
  <si>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</si>
  <si>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</si>
  <si>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</si>
  <si>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</si>
  <si>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</si>
  <si>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</si>
  <si>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</si>
  <si>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</si>
  <si>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</si>
  <si>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</si>
  <si>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</si>
  <si>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</si>
  <si>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</si>
  <si>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</si>
  <si>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</si>
  <si>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</si>
  <si>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</si>
  <si>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</si>
  <si>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</si>
  <si>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</si>
  <si>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</si>
  <si>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</si>
  <si>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</si>
  <si>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</si>
  <si>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</si>
  <si>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</si>
  <si>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</si>
  <si>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</si>
  <si>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</si>
  <si>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</si>
  <si>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</si>
  <si>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</si>
  <si>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</si>
  <si>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</si>
  <si>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</si>
  <si>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</si>
  <si>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</si>
  <si>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</si>
  <si>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</si>
  <si>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</si>
  <si>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</si>
  <si>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</si>
  <si>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</si>
  <si>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</si>
  <si>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</si>
  <si>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</si>
  <si>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</si>
  <si>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</si>
  <si>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</si>
  <si>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</si>
  <si>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</si>
  <si>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</si>
  <si>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</si>
  <si>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</si>
  <si>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</si>
  <si>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</si>
  <si>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</si>
  <si>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</si>
  <si>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</si>
  <si>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</si>
  <si>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</si>
  <si>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</si>
  <si>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</si>
  <si>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</si>
  <si>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</si>
  <si>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</si>
  <si>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</si>
  <si>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</si>
  <si>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</si>
  <si>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</si>
  <si>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</si>
  <si>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</si>
  <si>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</si>
  <si>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</si>
  <si>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</si>
  <si>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</si>
  <si>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</si>
  <si>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</si>
  <si>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</si>
  <si>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</si>
  <si>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</si>
  <si>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</si>
  <si>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</si>
  <si>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</si>
  <si>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</si>
  <si>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</si>
  <si>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</si>
  <si>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</si>
  <si>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</si>
  <si>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</si>
  <si>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</si>
  <si>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</si>
  <si>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</si>
  <si>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</si>
  <si>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</si>
  <si>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</si>
  <si>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</si>
  <si>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</si>
  <si>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</si>
  <si>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</si>
  <si>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</si>
  <si>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</si>
  <si>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</si>
  <si>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</si>
  <si>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</si>
  <si>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</si>
  <si>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</si>
  <si>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</si>
  <si>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</si>
  <si>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</si>
  <si>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</si>
  <si>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</si>
  <si>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</si>
  <si>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</si>
  <si>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</si>
  <si>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</si>
  <si>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</si>
  <si>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</si>
  <si>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</si>
  <si>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</si>
  <si>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</si>
  <si>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</si>
  <si>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</si>
  <si>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</si>
  <si>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</si>
  <si>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</si>
  <si>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</si>
  <si>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</si>
  <si>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</si>
  <si>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</si>
  <si>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</si>
  <si>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</si>
  <si>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</si>
  <si>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</si>
  <si>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</si>
  <si>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</si>
  <si>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</si>
  <si>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</si>
  <si>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</si>
  <si>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</si>
  <si>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</si>
  <si>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</si>
  <si>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</si>
  <si>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</si>
  <si>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</si>
  <si>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</si>
  <si>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</si>
  <si>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</si>
  <si>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</si>
  <si>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</si>
  <si>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</si>
  <si>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</si>
  <si>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</si>
  <si>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</si>
  <si>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</si>
  <si>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</si>
  <si>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</si>
  <si>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</si>
  <si>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</si>
  <si>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</si>
  <si>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</si>
  <si>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</si>
  <si>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</si>
  <si>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</si>
  <si>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</si>
  <si>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</si>
  <si>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</si>
  <si>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</si>
  <si>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</si>
  <si>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</si>
  <si>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</si>
  <si>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</si>
  <si>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</si>
  <si>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</si>
  <si>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</si>
  <si>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</si>
  <si>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</si>
  <si>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</si>
  <si>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</si>
  <si>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</si>
  <si>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</si>
  <si>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</si>
  <si>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</si>
  <si>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</si>
  <si>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</si>
  <si>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</si>
  <si>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</si>
  <si>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</si>
  <si>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</si>
  <si>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</si>
  <si>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</si>
  <si>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</si>
  <si>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</si>
  <si>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</si>
  <si>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</si>
  <si>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</si>
  <si>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</si>
  <si>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</si>
  <si>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</si>
  <si>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</si>
  <si>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</si>
  <si>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</si>
  <si>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</si>
  <si>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</si>
  <si>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</si>
  <si>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</si>
  <si>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</si>
  <si>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</si>
  <si>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</si>
  <si>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</si>
  <si>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</si>
  <si>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</si>
  <si>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</si>
  <si>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</si>
  <si>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</si>
  <si>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</si>
  <si>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</si>
  <si>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</si>
  <si>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</si>
  <si>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</si>
  <si>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</si>
  <si>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</si>
  <si>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</si>
  <si>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</si>
  <si>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</si>
  <si>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</si>
  <si>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</si>
  <si>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</si>
  <si>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</si>
  <si>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</si>
  <si>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</si>
  <si>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</si>
  <si>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</si>
  <si>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</si>
  <si>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</si>
  <si>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</si>
  <si>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</si>
  <si>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</si>
  <si>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</si>
  <si>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</si>
  <si>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</si>
  <si>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</si>
  <si>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</si>
  <si>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</si>
  <si>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</si>
  <si>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</si>
  <si>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</si>
  <si>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</si>
  <si>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</si>
  <si>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</si>
  <si>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</si>
  <si>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</si>
  <si>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</si>
  <si>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</si>
  <si>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</si>
  <si>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</si>
  <si>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</si>
  <si>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</si>
  <si>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</si>
  <si>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</si>
  <si>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</si>
  <si>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</si>
  <si>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</si>
  <si>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</si>
  <si>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</si>
  <si>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</si>
  <si>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</si>
  <si>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</si>
  <si>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</si>
  <si>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</si>
  <si>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</si>
  <si>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</si>
  <si>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</si>
  <si>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</si>
  <si>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</si>
  <si>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</si>
  <si>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</si>
  <si>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</si>
  <si>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</si>
  <si>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</si>
  <si>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</si>
  <si>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</si>
  <si>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</si>
  <si>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</si>
  <si>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</si>
  <si>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</si>
  <si>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</si>
  <si>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</si>
  <si>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</si>
  <si>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</si>
  <si>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</si>
  <si>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</si>
  <si>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</si>
  <si>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</si>
  <si>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</si>
  <si>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</si>
  <si>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</si>
  <si>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</si>
  <si>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</si>
  <si>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</si>
  <si>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</si>
  <si>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</si>
  <si>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</si>
  <si>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</si>
  <si>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</si>
  <si>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</si>
  <si>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</si>
  <si>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</si>
  <si>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</si>
  <si>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</si>
  <si>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</si>
  <si>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</si>
  <si>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</si>
  <si>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</si>
  <si>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</si>
  <si>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</si>
  <si>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</si>
  <si>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</si>
  <si>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</si>
  <si>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</si>
  <si>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</si>
  <si>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</si>
  <si>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</si>
  <si>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</si>
  <si>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</si>
  <si>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</si>
  <si>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</si>
  <si>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</si>
  <si>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</si>
  <si>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</si>
  <si>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</si>
  <si>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</si>
  <si>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</si>
  <si>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</si>
  <si>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</si>
  <si>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</si>
  <si>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</si>
  <si>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</si>
  <si>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</si>
  <si>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</si>
  <si>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</si>
  <si>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</si>
  <si>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</si>
  <si>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</si>
  <si>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</si>
  <si>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</si>
  <si>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</si>
  <si>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</si>
  <si>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</si>
  <si>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</si>
  <si>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</si>
  <si>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</si>
  <si>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</si>
  <si>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</si>
  <si>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</si>
  <si>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</si>
  <si>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</si>
  <si>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</si>
  <si>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</si>
  <si>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</si>
  <si>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</si>
  <si>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</si>
  <si>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</si>
  <si>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</si>
  <si>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</si>
  <si>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</si>
  <si>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</si>
  <si>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</si>
  <si>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</si>
  <si>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</si>
  <si>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</si>
  <si>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</si>
  <si>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</si>
  <si>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</si>
  <si>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</si>
  <si>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</si>
  <si>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</si>
  <si>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</si>
  <si>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</si>
  <si>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</si>
  <si>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</si>
  <si>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</si>
  <si>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</si>
  <si>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</si>
  <si>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</si>
  <si>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</si>
  <si>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</si>
  <si>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</si>
  <si>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</si>
  <si>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</si>
  <si>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</si>
  <si>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</si>
  <si>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</si>
  <si>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</si>
  <si>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</si>
  <si>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</si>
  <si>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</si>
  <si>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</si>
  <si>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</si>
  <si>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</si>
  <si>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</si>
  <si>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</si>
  <si>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</si>
  <si>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</si>
  <si>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</si>
  <si>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</si>
  <si>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</si>
  <si>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</si>
  <si>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</si>
  <si>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</si>
  <si>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</si>
  <si>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</si>
  <si>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</si>
  <si>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</si>
  <si>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</si>
  <si>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</si>
  <si>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</si>
  <si>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</si>
  <si>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</si>
  <si>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</si>
  <si>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</si>
  <si>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</si>
  <si>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</si>
  <si>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</si>
  <si>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</si>
  <si>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</si>
  <si>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</si>
  <si>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</si>
  <si>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</si>
  <si>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</si>
  <si>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</si>
  <si>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</si>
  <si>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</si>
  <si>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</si>
  <si>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</si>
  <si>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</si>
  <si>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</si>
  <si>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</si>
  <si>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</si>
  <si>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</si>
  <si>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</si>
  <si>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</si>
  <si>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</si>
  <si>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</si>
  <si>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</si>
  <si>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</si>
  <si>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</si>
  <si>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</si>
  <si>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</si>
  <si>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</si>
  <si>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</si>
  <si>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</si>
  <si>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</si>
  <si>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</si>
  <si>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</si>
  <si>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</si>
  <si>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</si>
  <si>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</si>
  <si>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</si>
  <si>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</si>
  <si>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</si>
  <si>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</si>
  <si>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</si>
  <si>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</si>
  <si>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</si>
  <si>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</si>
  <si>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</si>
  <si>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</si>
  <si>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</si>
  <si>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</si>
  <si>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</si>
  <si>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</si>
  <si>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</si>
  <si>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</si>
  <si>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</si>
  <si>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</si>
  <si>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</si>
  <si>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</si>
  <si>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</si>
  <si>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</si>
  <si>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</si>
  <si>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</si>
  <si>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</si>
  <si>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</si>
  <si>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</si>
  <si>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</si>
  <si>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</si>
  <si>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</si>
  <si>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</si>
  <si>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</si>
  <si>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</si>
  <si>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</si>
  <si>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</si>
  <si>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</si>
  <si>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</si>
  <si>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</si>
  <si>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</si>
  <si>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</si>
  <si>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</si>
  <si>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</si>
  <si>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</si>
  <si>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</si>
  <si>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</si>
  <si>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</si>
  <si>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</si>
  <si>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</si>
  <si>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</si>
  <si>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</si>
  <si>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</si>
  <si>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</si>
  <si>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</si>
  <si>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</si>
  <si>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</si>
  <si>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</si>
  <si>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</si>
  <si>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</si>
  <si>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</si>
  <si>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</si>
  <si>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</si>
  <si>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</si>
  <si>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</si>
  <si>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</si>
  <si>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</si>
  <si>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</si>
  <si>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</si>
  <si>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</si>
  <si>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</si>
  <si>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</si>
  <si>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</si>
  <si>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</si>
  <si>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</si>
  <si>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</si>
  <si>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</si>
  <si>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</si>
  <si>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</si>
  <si>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</si>
  <si>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</si>
  <si>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</si>
  <si>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</si>
  <si>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</si>
  <si>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</si>
  <si>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</si>
  <si>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</si>
  <si>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</si>
  <si>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</si>
  <si>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</si>
  <si>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</si>
  <si>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</si>
  <si>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</si>
  <si>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</si>
  <si>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</si>
  <si>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</si>
  <si>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</si>
  <si>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</si>
  <si>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</si>
  <si>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</si>
  <si>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</si>
  <si>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</si>
  <si>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</si>
  <si>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</si>
  <si>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</si>
  <si>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</si>
  <si>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</si>
  <si>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</si>
  <si>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</si>
  <si>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</si>
  <si>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</si>
  <si>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</si>
  <si>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</si>
  <si>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</si>
  <si>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</si>
  <si>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</si>
  <si>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</si>
  <si>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</si>
  <si>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</si>
  <si>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</si>
  <si>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</si>
  <si>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</si>
  <si>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</si>
  <si>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</si>
  <si>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</si>
  <si>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</si>
  <si>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</si>
  <si>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</si>
  <si>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</si>
  <si>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</si>
  <si>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</si>
  <si>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</si>
  <si>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</si>
  <si>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</si>
  <si>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</si>
  <si>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</si>
  <si>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</si>
  <si>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</si>
  <si>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</si>
  <si>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</si>
  <si>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</si>
  <si>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</si>
  <si>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</si>
  <si>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</si>
  <si>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</si>
  <si>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</si>
  <si>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</si>
  <si>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</si>
  <si>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</si>
  <si>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</si>
  <si>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</si>
  <si>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</si>
  <si>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</si>
  <si>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</si>
  <si>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</si>
  <si>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</si>
  <si>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</si>
  <si>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</si>
  <si>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</si>
  <si>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</si>
  <si>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</si>
  <si>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</si>
  <si>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</si>
  <si>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</si>
  <si>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</si>
  <si>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</si>
  <si>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</si>
  <si>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</si>
  <si>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</si>
  <si>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</si>
  <si>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</si>
  <si>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</si>
  <si>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</si>
  <si>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</si>
  <si>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</si>
  <si>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</si>
  <si>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</si>
  <si>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</si>
  <si>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</si>
  <si>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</si>
  <si>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</si>
  <si>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</si>
  <si>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</si>
  <si>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</si>
  <si>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</si>
  <si>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</si>
  <si>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</si>
  <si>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</si>
  <si>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</si>
  <si>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</si>
  <si>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</si>
  <si>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</si>
  <si>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</si>
  <si>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</si>
  <si>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</si>
  <si>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</si>
  <si>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</si>
  <si>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</si>
  <si>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</si>
  <si>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</si>
  <si>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</si>
  <si>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</si>
  <si>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</si>
  <si>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</si>
  <si>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</si>
  <si>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</si>
  <si>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</si>
  <si>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</si>
  <si>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</si>
  <si>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</si>
  <si>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</si>
  <si>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</si>
  <si>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</si>
  <si>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</si>
  <si>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</si>
  <si>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</si>
  <si>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</si>
  <si>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</si>
  <si>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</si>
  <si>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</si>
  <si>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</si>
  <si>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</si>
  <si>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</si>
  <si>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</si>
  <si>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</si>
  <si>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</si>
  <si>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</si>
  <si>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</si>
  <si>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</si>
  <si>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</si>
  <si>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</si>
  <si>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</si>
  <si>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</si>
  <si>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</si>
  <si>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</si>
  <si>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</si>
  <si>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</si>
  <si>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</si>
  <si>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</si>
  <si>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</si>
  <si>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</si>
  <si>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</si>
  <si>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</si>
  <si>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</si>
  <si>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</si>
  <si>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</si>
  <si>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</si>
  <si>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</si>
  <si>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</si>
  <si>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</si>
  <si>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</si>
  <si>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</si>
  <si>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</si>
  <si>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</si>
  <si>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</si>
  <si>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</si>
  <si>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</si>
  <si>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</si>
  <si>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</si>
  <si>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</si>
  <si>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</si>
  <si>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</si>
  <si>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</si>
  <si>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</si>
  <si>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</si>
  <si>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</si>
  <si>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</si>
  <si>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</si>
  <si>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</si>
  <si>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</si>
  <si>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</si>
  <si>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</si>
  <si>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</si>
  <si>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</si>
  <si>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</si>
  <si>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</si>
  <si>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</si>
  <si>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</si>
  <si>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</si>
  <si>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</si>
  <si>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</si>
  <si>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</si>
  <si>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</si>
  <si>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</si>
  <si>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</si>
  <si>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</si>
  <si>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</si>
  <si>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</si>
  <si>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</si>
  <si>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</si>
  <si>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</si>
  <si>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</si>
  <si>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</si>
  <si>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</si>
  <si>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</si>
  <si>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</si>
  <si>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</si>
  <si>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</si>
  <si>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</si>
  <si>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</si>
  <si>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</si>
  <si>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</si>
  <si>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</si>
  <si>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</si>
  <si>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</si>
  <si>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</si>
  <si>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</si>
  <si>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</si>
  <si>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</si>
  <si>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</si>
  <si>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</si>
  <si>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</si>
  <si>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</si>
  <si>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</si>
  <si>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</si>
  <si>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</si>
  <si>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</si>
  <si>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</si>
  <si>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</si>
  <si>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</si>
  <si>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</si>
  <si>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</si>
  <si>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</si>
  <si>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</si>
  <si>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</si>
  <si>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</si>
  <si>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</si>
  <si>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</si>
  <si>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</si>
  <si>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</si>
  <si>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</si>
  <si>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</si>
  <si>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</si>
  <si>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</si>
  <si>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</si>
  <si>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</si>
  <si>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</si>
  <si>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</si>
  <si>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</si>
  <si>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</si>
  <si>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</si>
  <si>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</si>
  <si>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</si>
  <si>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</si>
  <si>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</si>
  <si>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</si>
  <si>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</si>
  <si>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</si>
  <si>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</si>
  <si>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</si>
  <si>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</si>
  <si>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</si>
  <si>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</si>
  <si>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</si>
  <si>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</si>
  <si>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</si>
  <si>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</si>
  <si>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</si>
  <si>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</si>
  <si>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</si>
  <si>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</si>
  <si>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</si>
  <si>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</si>
  <si>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</si>
  <si>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</si>
  <si>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</si>
  <si>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</si>
  <si>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</si>
  <si>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</si>
  <si>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</si>
  <si>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</si>
  <si>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</si>
  <si>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</si>
  <si>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</si>
  <si>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</si>
  <si>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</si>
  <si>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</si>
  <si>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</si>
  <si>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</si>
  <si>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</si>
  <si>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</si>
  <si>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</si>
  <si>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</si>
  <si>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</si>
  <si>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</si>
  <si>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</si>
  <si>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</si>
  <si>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</si>
  <si>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</si>
  <si>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</si>
  <si>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</si>
  <si>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</si>
  <si>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</si>
  <si>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</si>
  <si>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</si>
  <si>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</si>
  <si>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</si>
  <si>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</si>
  <si>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</si>
  <si>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</si>
  <si>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</si>
  <si>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</si>
  <si>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</si>
  <si>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</si>
  <si>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</si>
  <si>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</si>
  <si>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</si>
  <si>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</si>
  <si>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</si>
  <si>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</si>
  <si>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</si>
  <si>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</si>
  <si>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</si>
  <si>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</si>
  <si>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</si>
  <si>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</si>
  <si>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</si>
  <si>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</si>
  <si>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</si>
  <si>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</si>
  <si>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</si>
  <si>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</si>
  <si>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</si>
  <si>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</si>
  <si>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</si>
  <si>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</si>
  <si>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</si>
  <si>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</si>
  <si>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</si>
  <si>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</si>
  <si>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</si>
  <si>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</si>
  <si>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</si>
  <si>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</si>
  <si>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</si>
  <si>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</si>
  <si>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</si>
  <si>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</si>
  <si>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</si>
  <si>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</si>
  <si>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</si>
  <si>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</si>
  <si>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</si>
  <si>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</si>
  <si>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</si>
  <si>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</si>
  <si>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</si>
  <si>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</si>
  <si>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</si>
  <si>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</si>
  <si>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</si>
  <si>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</si>
  <si>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</si>
  <si>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</si>
  <si>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</si>
  <si>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</si>
  <si>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</si>
  <si>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</si>
  <si>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</si>
  <si>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</si>
  <si>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</si>
  <si>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</si>
  <si>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</si>
  <si>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</si>
  <si>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</si>
  <si>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</si>
  <si>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</si>
  <si>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</si>
  <si>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</si>
  <si>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</si>
  <si>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</si>
  <si>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</si>
  <si>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</si>
  <si>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</si>
  <si>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</si>
  <si>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</si>
  <si>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</si>
  <si>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</si>
  <si>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</si>
  <si>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</si>
  <si>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</si>
  <si>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</si>
  <si>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</si>
  <si>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</si>
  <si>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</si>
  <si>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</si>
  <si>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</si>
  <si>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</si>
  <si>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</si>
  <si>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</si>
  <si>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</si>
  <si>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</si>
  <si>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</si>
  <si>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</si>
  <si>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</si>
  <si>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</si>
  <si>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</si>
  <si>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</si>
  <si>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</si>
  <si>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</si>
  <si>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</si>
  <si>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</si>
  <si>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</si>
  <si>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</si>
  <si>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</si>
  <si>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</si>
  <si>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</si>
  <si>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</si>
  <si>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</si>
  <si>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</si>
  <si>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</si>
  <si>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</si>
  <si>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</si>
  <si>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</si>
  <si>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</si>
  <si>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</si>
  <si>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</si>
  <si>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</si>
  <si>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</si>
  <si>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</si>
  <si>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</si>
  <si>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</si>
  <si>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</si>
  <si>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</si>
  <si>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</si>
  <si>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</si>
  <si>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</si>
  <si>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</si>
  <si>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</si>
  <si>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</si>
  <si>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</si>
  <si>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</si>
  <si>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</si>
  <si>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</si>
  <si>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</si>
  <si>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</si>
  <si>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</si>
  <si>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</si>
  <si>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</si>
  <si>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</si>
  <si>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</si>
  <si>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</si>
  <si>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</si>
  <si>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</si>
  <si>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</si>
  <si>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</si>
  <si>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</si>
  <si>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</si>
  <si>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</si>
  <si>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</si>
  <si>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</si>
  <si>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</si>
  <si>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</si>
  <si>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</si>
  <si>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</si>
  <si>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</si>
  <si>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</si>
  <si>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</si>
  <si>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</si>
  <si>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</si>
  <si>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</si>
  <si>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</si>
  <si>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</si>
  <si>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</si>
  <si>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</si>
  <si>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</si>
  <si>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</si>
  <si>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</si>
  <si>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</si>
  <si>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</si>
  <si>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</si>
  <si>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</si>
  <si>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</si>
  <si>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</si>
  <si>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</si>
  <si>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</si>
  <si>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</si>
  <si>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</si>
  <si>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</si>
  <si>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</si>
  <si>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</si>
  <si>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</si>
  <si>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</si>
  <si>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</si>
  <si>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</si>
  <si>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</si>
  <si>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</si>
  <si>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</si>
  <si>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</si>
  <si>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</si>
  <si>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</si>
  <si>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</si>
  <si>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</si>
  <si>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</si>
  <si>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</si>
  <si>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</si>
  <si>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</si>
  <si>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</si>
  <si>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</si>
  <si>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</si>
  <si>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</si>
  <si>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</si>
  <si>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</si>
  <si>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</si>
  <si>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</si>
  <si>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</si>
  <si>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</si>
  <si>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</si>
  <si>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</si>
  <si>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</si>
  <si>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</si>
  <si>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</si>
  <si>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</si>
  <si>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</si>
  <si>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</si>
  <si>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</si>
  <si>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</si>
  <si>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</si>
  <si>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</si>
  <si>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</si>
  <si>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</si>
  <si>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</si>
  <si>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</si>
  <si>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</si>
  <si>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</si>
  <si>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</si>
  <si>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</si>
  <si>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</si>
  <si>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</si>
  <si>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</si>
  <si>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</si>
  <si>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</si>
  <si>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</si>
  <si>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</si>
  <si>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</si>
  <si>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</si>
  <si>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PCM-20251123-00000687</t>
  </si>
  <si>
    <t>ETA 60min</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</si>
  <si>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</si>
  <si>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</si>
  <si>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</si>
  <si>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</si>
  <si>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</si>
  <si>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</si>
  <si>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</si>
  <si>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</si>
  <si>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</si>
  <si>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</si>
  <si>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</si>
  <si>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</si>
  <si>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</si>
  <si>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</si>
  <si>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</si>
  <si>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</si>
  <si>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</si>
  <si>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</si>
  <si>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</si>
  <si>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</si>
  <si>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</si>
  <si>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</si>
  <si>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</si>
  <si>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</si>
  <si>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</si>
  <si>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</si>
  <si>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</si>
  <si>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</si>
  <si>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</si>
  <si>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</si>
  <si>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</si>
  <si>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</si>
  <si>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</si>
  <si>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</si>
  <si>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</si>
  <si>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</si>
  <si>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</si>
  <si>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</si>
  <si>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</si>
  <si>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</si>
  <si>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</si>
  <si>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</si>
  <si>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</si>
  <si>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</si>
  <si>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</si>
  <si>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</si>
  <si>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</si>
  <si>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</si>
  <si>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</si>
  <si>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</si>
  <si>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</si>
  <si>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</si>
  <si>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</si>
  <si>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</si>
  <si>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</si>
  <si>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</si>
  <si>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</si>
  <si>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</si>
  <si>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</si>
  <si>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</si>
  <si>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</si>
  <si>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</si>
  <si>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</si>
  <si>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</si>
  <si>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</si>
  <si>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</si>
  <si>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</si>
  <si>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</si>
  <si>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</si>
  <si>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</si>
  <si>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</si>
  <si>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</si>
  <si>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</si>
  <si>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</si>
  <si>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</si>
  <si>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</si>
  <si>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</si>
  <si>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</si>
  <si>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</si>
  <si>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</si>
  <si>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</si>
  <si>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</si>
  <si>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</si>
  <si>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</si>
  <si>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</si>
  <si>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</si>
  <si>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10 km</t>
  </si>
  <si>
    <t>PCM-20251123-00000635</t>
  </si>
  <si>
    <t>ETA 30 km</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</si>
  <si>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</si>
  <si>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</si>
  <si>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</si>
  <si>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</si>
  <si>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</si>
  <si>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</si>
  <si>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PCM-20251123-00000691</t>
  </si>
  <si>
    <t>ETA 90 mins</t>
  </si>
  <si>
    <t>PCM-20251123-00000694</t>
  </si>
  <si>
    <t>Sceco Cut at Area, Team Save Hub Site NNL0146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</si>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</sst>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3" dataDxfId="172" headerRowBorderDxfId="170" tableBorderDxfId="171" totalsRowBorderDxfId="169">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4" totalsRowShown="0" headerRowDxfId="47" dataDxfId="46" headerRowBorderDxfId="44" tableBorderDxfId="45" totalsRowBorderDxfId="43">
  <autoFilter ref="A1:L4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30" dataDxfId="29" headerRowBorderDxfId="27" tableBorderDxfId="28">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19" sqref="K1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321.47314178240777</v>
      </c>
      <c r="H2" s="76">
        <v>45662.943402777775</v>
      </c>
      <c r="I2" s="59" t="str">
        <f>IFERROR(VLOOKUP(D2,DB!A:F,6,0),"")</f>
        <v>Generator-SG</v>
      </c>
      <c r="J2" s="59" t="str">
        <f>IFERROR(VLOOKUP(D2,DB!A:G,7,0),"")</f>
        <v>Dead</v>
      </c>
      <c r="K2" s="67" t="s">
        <v>39022</v>
      </c>
      <c r="L2" s="65" t="str">
        <f>IFERROR(VLOOKUP(D2,DB!A:I,9,0),"")</f>
        <v>Latis</v>
      </c>
    </row>
    <row r="3" spans="1:15" ht="15" customHeight="1">
      <c r="A3" s="151" t="s">
        <v>39023</v>
      </c>
      <c r="B3" s="135" t="str">
        <f>IFERROR(VLOOKUP(D3,DB!A:K,11,0),"")</f>
        <v>R1</v>
      </c>
      <c r="C3" s="135">
        <v>1</v>
      </c>
      <c r="D3" s="127" t="s">
        <v>11239</v>
      </c>
      <c r="E3" s="63" t="s">
        <v>39021</v>
      </c>
      <c r="F3" s="137">
        <v>45984.405034722222</v>
      </c>
      <c r="G3" s="138">
        <f ca="1">IFERROR(NOW()-F3,"-")</f>
        <v>1.6532986111997161E-2</v>
      </c>
      <c r="H3" s="137">
        <v>45984.399328703701</v>
      </c>
      <c r="I3" s="135" t="str">
        <f>IFERROR(VLOOKUP(D3,DB!A:F,6,0),"")</f>
        <v>SCECO</v>
      </c>
      <c r="J3" s="135" t="str">
        <f>IFERROR(VLOOKUP(D3,DB!A:G,7,0),"")</f>
        <v>Vandalized</v>
      </c>
      <c r="K3" s="139" t="s">
        <v>39024</v>
      </c>
      <c r="L3" s="140" t="str">
        <f>IFERROR(VLOOKUP(D3,DB!A:I,9,0),"")</f>
        <v>Latis</v>
      </c>
    </row>
    <row r="4" spans="1:15" ht="15" customHeight="1">
      <c r="A4" s="134" t="s">
        <v>39025</v>
      </c>
      <c r="B4" s="135" t="str">
        <f>IFERROR(VLOOKUP(D4,DB!A:K,11,0),"")</f>
        <v>R1</v>
      </c>
      <c r="C4" s="135">
        <v>1</v>
      </c>
      <c r="D4" s="127" t="s">
        <v>20362</v>
      </c>
      <c r="E4" s="63" t="s">
        <v>39021</v>
      </c>
      <c r="F4" s="137">
        <v>45984.403298611112</v>
      </c>
      <c r="G4" s="138">
        <f ca="1">IFERROR(NOW()-F4,"-")</f>
        <v>1.8269097221491393E-2</v>
      </c>
      <c r="H4" s="137" t="s">
        <v>39026</v>
      </c>
      <c r="I4" s="135" t="str">
        <f>IFERROR(VLOOKUP(D4,DB!A:F,6,0),"")</f>
        <v>Generator-SG</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45984.421567708334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45984.421567708334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45984.421567708334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45984.421567708334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45984.421567708334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45984.421567708334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45984.421567708334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45984.421567708334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45984.421567708334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45984.421567708334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45984.421567708334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45984.421567708334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45984.421567708334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45984.421567708334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45984.421567708334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45984.421567708334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45984.421567708334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45984.421567708334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45984.421567708334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45984.421567708334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45984.421567708334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45984.421567708334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45984.421567708334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45984.421567708334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45984.421567708334</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45984.421567708334</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45984.421567708334</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45984.421567708334</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27"/>
      <c r="E33" s="136"/>
      <c r="F33" s="137"/>
      <c r="G33" s="138">
        <f ca="1">IFERROR(NOW()-F33,"-")</f>
        <v>45984.421567708334</v>
      </c>
      <c r="H33" s="137"/>
      <c r="I33" s="135" t="str">
        <f>IFERROR(VLOOKUP(D33,DB!A:F,6,0),"")</f>
        <v/>
      </c>
      <c r="J33" s="135" t="str">
        <f>IFERROR(VLOOKUP(D33,DB!A:G,7,0),"")</f>
        <v/>
      </c>
      <c r="K33" s="139"/>
      <c r="L33" s="140" t="str">
        <f>IFERROR(VLOOKUP(D33,DB!A:I,9,0),"")</f>
        <v/>
      </c>
    </row>
    <row r="34" spans="1:12" ht="15" customHeight="1">
      <c r="A34" s="141"/>
      <c r="B34" s="128" t="str">
        <f>IFERROR(VLOOKUP(D34,DB!A:K,11,0),"")</f>
        <v/>
      </c>
      <c r="C34" s="128"/>
      <c r="D34" s="142"/>
      <c r="E34" s="129"/>
      <c r="F34" s="130"/>
      <c r="G34" s="131">
        <f ca="1">IFERROR(NOW()-F34,"-")</f>
        <v>45984.421567708334</v>
      </c>
      <c r="H34" s="130"/>
      <c r="I34" s="128" t="str">
        <f>IFERROR(VLOOKUP(D34,DB!A:F,6,0),"")</f>
        <v/>
      </c>
      <c r="J34" s="128" t="str">
        <f>IFERROR(VLOOKUP(D34,DB!A:G,7,0),"")</f>
        <v/>
      </c>
      <c r="K34" s="132"/>
      <c r="L34" s="133" t="str">
        <f>IFERROR(VLOOKUP(D34,DB!A:I,9,0),"")</f>
        <v/>
      </c>
    </row>
  </sheetData>
  <customSheetViews>
    <customSheetView guid="{F6042A99-DD27-4453-835D-0834D95730CC}" filter="1" showAutoFilter="1">
      <pageMargins left="0" right="0" top="0" bottom="0" header="0" footer="0"/>
      <autoFilter ref="B1:M1" xr:uid="{0D4B7B3C-FF7F-4278-A15A-D398F01EAABB}"/>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39105</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159.42172974537243</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39110</v>
      </c>
      <c r="B4" s="18" t="str">
        <f>IFERROR(VLOOKUP(D4,DB!A:K,11,0),"")</f>
        <v>R2</v>
      </c>
      <c r="C4" s="18">
        <v>2</v>
      </c>
      <c r="D4" s="18" t="s">
        <v>20546</v>
      </c>
      <c r="E4" s="84" t="s">
        <v>39021</v>
      </c>
      <c r="F4" s="103">
        <v>45984.376087962963</v>
      </c>
      <c r="G4" s="104">
        <f ca="1">IFERROR(NOW()-F4,"-")</f>
        <v>4.54797453712672E-2</v>
      </c>
      <c r="H4" s="103">
        <v>45984.369143518517</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39112</v>
      </c>
      <c r="B5" s="18" t="str">
        <f>IFERROR(VLOOKUP(D5,DB!A:K,11,0),"")</f>
        <v>R2</v>
      </c>
      <c r="C5" s="18">
        <v>1</v>
      </c>
      <c r="D5" s="18" t="s">
        <v>17733</v>
      </c>
      <c r="E5" s="84" t="s">
        <v>39021</v>
      </c>
      <c r="F5" s="103">
        <v>45984.387418981481</v>
      </c>
      <c r="G5" s="104">
        <f ca="1">IFERROR(NOW()-F5,"-")</f>
        <v>3.4148726852436084E-2</v>
      </c>
      <c r="H5" s="103">
        <v>45984.381168981483</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45984.421567708334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45984.421567708334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45984.421567708334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45984.421567708334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45984.421567708334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45984.421567708334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45984.421567708334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45984.421567708334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45984.421567708334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45984.421567708334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45984.421567708334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45984.421567708334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45984.421567708334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45984.421567708334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45984.421567708334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45984.421567708334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45984.421567708334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45984.421567708334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45984.421567708334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45984.421567708334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45984.421567708334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45984.421567708334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45984.421567708334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45984.421567708334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45984.421567708334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45984.421567708334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45984.421567708334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45984.421567708334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45984.421567708334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45984.421567708334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45984.421567708334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45984.421567708334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45984.421567708334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45984.421567708334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45984.421567708334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45984.421567708334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45984.421567708334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45984.421567708334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45984.421567708334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45984.421567708334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45984.421567708334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45984.421567708334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45984.421567708334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45984.421567708334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45984.421567708334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45984.421567708334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45984.421567708334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45984.421567708334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45984.421567708334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45984.421567708334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45984.421567708334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45984.421567708334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45984.421567708334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45984.421567708334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45984.421567708334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45984.421567708334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45984.421567708334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45984.421567708334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45984.421567708334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45984.421567708334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45984.421567708334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45984.421567708334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45984.421567708334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45984.421567708334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45984.421567708334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45984.421567708334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45984.421567708334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45984.421567708334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45984.421567708334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45984.421567708334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45984.421567708334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45984.421567708334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45984.421567708334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45984.421567708334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45984.421567708334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45984.421567708334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45984.421567708334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45984.421567708334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45984.421567708334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45984.421567708334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45984.421567708334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45984.421567708334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45984.421567708334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45984.421567708334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45984.421567708334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45984.421567708334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45984.421567708334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45984.421567708334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45984.421567708334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45984.421567708334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45984.421567708334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45984.421567708334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45984.421567708334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45984.421567708334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45984.421567708334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45984.421567708334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45984.421567708334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45984.421567708334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45984.421567708334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45984.421567708334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45984.421567708334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45984.421567708334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45984.421567708334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45984.421567708334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45984.421567708334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45984.421567708334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45984.421567708334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45984.421567708334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45984.421567708334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45984.421567708334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45984.421567708334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45984.421567708334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45984.421567708334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45984.421567708334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45984.421567708334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45984.421567708334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45984.421567708334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45984.421567708334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45984.421567708334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45984.421567708334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45984.421567708334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45984.421567708334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45984.421567708334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45984.421567708334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45984.421567708334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45984.421567708334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45984.421567708334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45984.421567708334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45984.421567708334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45984.421567708334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45984.421567708334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45984.421567708334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45984.421567708334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45984.421567708334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45984.421567708334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45984.421567708334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45984.421567708334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45984.421567708334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45984.421567708334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45984.421567708334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45984.421567708334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45984.421567708334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45984.421567708334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45984.421567708334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45984.421567708334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45984.421567708334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45984.421567708334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45984.421567708334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45984.421567708334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45984.421567708334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45984.421567708334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45984.421567708334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45984.421567708334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45984.421567708334</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45984.421567708334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45984.421567708334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45984.421567708334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45984.421567708334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45984.421567708334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45984.421567708334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45984.421567708334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45984.421567708334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45984.421567708334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45984.421567708334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45984.421567708334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45984.421567708334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45984.421567708334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45984.421567708334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45984.421567708334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45984.421567708334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45984.421567708334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45984.421567708334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45984.421567708334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45984.421567708334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45984.421567708334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45984.421567708334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45984.421567708334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45984.421567708334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45984.421567708334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45984.421567708334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45984.421567708334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45984.421567708334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45984.421567708334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45984.421567708334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45984.421567708334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45984.421567708334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45984.421567708334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45984.421567708334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45984.421567708334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45984.421567708334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45984.421567708334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45984.421567708334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45984.421567708334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45984.421567708334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45984.421567708334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45984.421567708334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45984.421567708334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45984.421567708334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45984.421567708334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45984.421567708334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45984.421567708334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45984.421567708334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45984.421567708334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45984.421567708334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45984.421567708334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45984.421567708334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45984.421567708334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45984.421567708334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45984.421567708334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45984.421567708334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45984.421567708334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45984.421567708334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45984.421567708334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45984.421567708334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45984.421567708334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45984.421567708334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45984.421567708334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45984.421567708334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45984.421567708334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45984.421567708334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45984.421567708334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45984.421567708334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45984.421567708334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45984.421567708334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45984.421567708334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45984.421567708334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45984.421567708334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45984.421567708334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45984.421567708334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45984.421567708334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45984.421567708334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45984.421567708334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45984.421567708334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45984.421567708334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45984.421567708334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45984.421567708334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45984.421567708334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45984.421567708334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45984.421567708334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45984.421567708334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45984.421567708334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45984.421567708334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45984.421567708334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45984.421567708334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45984.421567708334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45984.421567708334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45984.421567708334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45984.421567708334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45984.421567708334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45984.421567708334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45984.421567708334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45984.421567708334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45984.421567708334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45984.421567708334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45984.421567708334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45984.421567708334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45984.421567708334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45984.421567708334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45984.421567708334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45984.421567708334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45984.421567708334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45984.421567708334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45984.421567708334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45984.421567708334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45984.421567708334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45984.421567708334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45984.421567708334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45984.421567708334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45984.421567708334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45984.421567708334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45984.421567708334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45984.421567708334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45984.421567708334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45984.421567708334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45984.421567708334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45984.421567708334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45984.421567708334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45984.421567708334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45984.421567708334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45984.421567708334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45984.421567708334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45984.421567708334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45984.421567708334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45984.421567708334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45984.421567708334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45984.421567708334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45984.421567708334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45984.421567708334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45984.421567708334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45984.421567708334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45984.421567708334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45984.421567708334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45984.421567708334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45984.421567708334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45984.421567708334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45984.421567708334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45984.421567708334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45984.421567708334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45984.421567708334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45984.421567708334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45984.421567708334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45984.421567708334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45984.421567708334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45984.421567708334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45984.421567708334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45984.421567708334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45984.421567708334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45984.421567708334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45984.421567708334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45984.421567708334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45984.421567708334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45984.421567708334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45984.421567708334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45984.421567708334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45984.421567708334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45984.421567708334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45984.421567708334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45984.421567708334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45984.421567708334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45984.421567708334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45984.421567708334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45984.421567708334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45984.421567708334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45984.421567708334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45984.421567708334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45984.421567708334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45984.421567708334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45984.421567708334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45984.421567708334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45984.421567708334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45984.421567708334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45984.421567708334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45984.421567708334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45984.421567708334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45984.421567708334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45984.421567708334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45984.421567708334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45984.421567708334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45984.421567708334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45984.421567708334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45984.421567708334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45984.421567708334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45984.421567708334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45984.421567708334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45984.421567708334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45984.421567708334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45984.421567708334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45984.421567708334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45984.421567708334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45984.421567708334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45984.421567708334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45984.421567708334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45984.421567708334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45984.421567708334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45984.421567708334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45984.421567708334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45984.421567708334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45984.421567708334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45984.421567708334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45984.421567708334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45984.421567708334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45984.421567708334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45984.421567708334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45984.421567708334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45984.421567708334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45984.421567708334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45984.421567708334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45984.421567708334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45984.421567708334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45984.421567708334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45984.421567708334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45984.421567708334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45984.421567708334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45984.421567708334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45984.421567708334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45984.421567708334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45984.421567708334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45984.421567708334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45984.421567708334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45984.421567708334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45984.421567708334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45984.421567708334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45984.421567708334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45984.421567708334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45984.421567708334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45984.421567708334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45984.421567708334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45984.421567708334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45984.421567708334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45984.421567708334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45984.421567708334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45984.421567708334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45984.421567708334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45984.421567708334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45984.421567708334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45984.421567708334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45984.421567708334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45984.421567708334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45984.421567708334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45984.421567708334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45984.421567708334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45984.421567708334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45984.421567708334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45984.421567708334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45984.421567708334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45984.421567708334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45984.421567708334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45984.421567708334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45984.421567708334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45984.421567708334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45984.421567708334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45984.421567708334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45984.421567708334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45984.421567708334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45984.421567708334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45984.421567708334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45984.421567708334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45984.421567708334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45984.421567708334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45984.421567708334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45984.421567708334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45984.421567708334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45984.421567708334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45984.421567708334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45984.421567708334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45984.421567708334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45984.421567708334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45984.421567708334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45984.421567708334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45984.421567708334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45984.421567708334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45984.421567708334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45984.421567708334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45984.421567708334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45984.421567708334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45984.421567708334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45984.421567708334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45984.421567708334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45984.421567708334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45984.421567708334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45984.421567708334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45984.421567708334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45984.421567708334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45984.421567708334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45984.421567708334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45984.421567708334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45984.421567708334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45984.421567708334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45984.421567708334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45984.421567708334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45984.421567708334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45984.421567708334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45984.421567708334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45984.421567708334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45984.421567708334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45984.421567708334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45984.421567708334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45984.421567708334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45984.421567708334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45984.421567708334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45984.421567708334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45984.421567708334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45984.421567708334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45984.421567708334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45984.421567708334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45984.421567708334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45984.421567708334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45984.421567708334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45984.421567708334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45984.421567708334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45984.421567708334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45984.421567708334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45984.421567708334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45984.421567708334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45984.421567708334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45984.421567708334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45984.421567708334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45984.421567708334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45984.421567708334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45984.421567708334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45984.421567708334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45984.421567708334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45984.421567708334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45984.421567708334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45984.421567708334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45984.421567708334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45984.421567708334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45984.421567708334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45984.421567708334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45984.421567708334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45984.421567708334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45984.421567708334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45984.421567708334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45984.421567708334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45984.421567708334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45984.421567708334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45984.421567708334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45984.421567708334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45984.421567708334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45984.421567708334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45984.421567708334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45984.421567708334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45984.421567708334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45984.421567708334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45984.421567708334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45984.421567708334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45984.421567708334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45984.421567708334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45984.421567708334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45984.421567708334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45984.421567708334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45984.421567708334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45984.421567708334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45984.421567708334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45984.421567708334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45984.421567708334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45984.421567708334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45984.421567708334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45984.421567708334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45984.421567708334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45984.421567708334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45984.421567708334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45984.421567708334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45984.421567708334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45984.421567708334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45984.421567708334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45984.421567708334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45984.421567708334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45984.421567708334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45984.421567708334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45984.421567708334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45984.421567708334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45984.421567708334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45984.421567708334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45984.421567708334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45984.421567708334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45984.421567708334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45984.421567708334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45984.421567708334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45984.421567708334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45984.421567708334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45984.421567708334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45984.421567708334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45984.421567708334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45984.421567708334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45984.421567708334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45984.421567708334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45984.421567708334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45984.421567708334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45984.421567708334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45984.421567708334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45984.421567708334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45984.421567708334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45984.421567708334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45984.421567708334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45984.421567708334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45984.421567708334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45984.421567708334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45984.421567708334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45984.421567708334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45984.421567708334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45984.421567708334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45984.421567708334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45984.421567708334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45984.421567708334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45984.421567708334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45984.421567708334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45984.421567708334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45984.421567708334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45984.421567708334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45984.421567708334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45984.421567708334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45984.421567708334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45984.421567708334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45984.421567708334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45984.421567708334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45984.421567708334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45984.421567708334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45984.421567708334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45984.421567708334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45984.421567708334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45984.421567708334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45984.421567708334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45984.421567708334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45984.421567708334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45984.421567708334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45984.421567708334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45984.421567708334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45984.421567708334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45984.421567708334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45984.421567708334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45984.421567708334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45984.421567708334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45984.421567708334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45984.421567708334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45984.421567708334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45984.421567708334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45984.421567708334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45984.421567708334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45984.421567708334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45984.421567708334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45984.421567708334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45984.421567708334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45984.421567708334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45984.421567708334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45984.421567708334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45984.421567708334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45984.421567708334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45984.421567708334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45984.421567708334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45984.421567708334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45984.421567708334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45984.421567708334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45984.421567708334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45984.421567708334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45984.421567708334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45984.421567708334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45984.421567708334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45984.421567708334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45984.421567708334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45984.421567708334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45984.421567708334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45984.421567708334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45984.421567708334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45984.421567708334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45984.421567708334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45984.421567708334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45984.421567708334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45984.421567708334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45984.421567708334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45984.421567708334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45984.421567708334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45984.421567708334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45984.421567708334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45984.421567708334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45984.421567708334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45984.421567708334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45984.421567708334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45984.421567708334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45984.421567708334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45984.421567708334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45984.421567708334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45984.421567708334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45984.421567708334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45984.421567708334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45984.421567708334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45984.421567708334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45984.421567708334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45984.421567708334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45984.421567708334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45984.421567708334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45984.421567708334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45984.421567708334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45984.421567708334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45984.421567708334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45984.421567708334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45984.421567708334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45984.421567708334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45984.421567708334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45984.421567708334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45984.421567708334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45984.421567708334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45984.421567708334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45984.421567708334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45984.421567708334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45984.421567708334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45984.421567708334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45984.421567708334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45984.421567708334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45984.421567708334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45984.421567708334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45984.421567708334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45984.421567708334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45984.421567708334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45984.421567708334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45984.421567708334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45984.421567708334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45984.421567708334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45984.421567708334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45984.421567708334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45984.421567708334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45984.421567708334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45984.421567708334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45984.421567708334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45984.421567708334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45984.421567708334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45984.421567708334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45984.421567708334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45984.421567708334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45984.421567708334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45984.421567708334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45984.421567708334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45984.421567708334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45984.421567708334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45984.421567708334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45984.421567708334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45984.421567708334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45984.421567708334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45984.421567708334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45984.421567708334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45984.421567708334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45984.421567708334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45984.421567708334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45984.421567708334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45984.421567708334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45984.421567708334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45984.421567708334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45984.421567708334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45984.421567708334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45984.421567708334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45984.421567708334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45984.421567708334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45984.421567708334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45984.421567708334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45984.421567708334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45984.421567708334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45984.421567708334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45984.421567708334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45984.421567708334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45984.421567708334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45984.421567708334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45984.421567708334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45984.421567708334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45984.421567708334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45984.421567708334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45984.421567708334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45984.421567708334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45984.421567708334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45984.421567708334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45984.421567708334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45984.421567708334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45984.421567708334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45984.421567708334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45984.421567708334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45984.421567708334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45984.421567708334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45984.421567708334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45984.421567708334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45984.421567708334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45984.421567708334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45984.421567708334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45984.421567708334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45984.421567708334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45984.421567708334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45984.421567708334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45984.421567708334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45984.421567708334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45984.421567708334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45984.421567708334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45984.421567708334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45984.421567708334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45984.421567708334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45984.421567708334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45984.421567708334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45984.421567708334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45984.421567708334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45984.421567708334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45984.421567708334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45984.421567708334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45984.421567708334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45984.421567708334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45984.421567708334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45984.421567708334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45984.421567708334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45984.421567708334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45984.421567708334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45984.421567708334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45984.421567708334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45984.421567708334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45984.421567708334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45984.421567708334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45984.421567708334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45984.421567708334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45984.421567708334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45984.421567708334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45984.421567708334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45984.421567708334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45984.421567708334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45984.421567708334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45984.421567708334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45984.421567708334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45984.421567708334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45984.421567708334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45984.421567708334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45984.421567708334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45984.421567708334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45984.421567708334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45984.421567708334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45984.421567708334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45984.421567708334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45984.421567708334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45984.421567708334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45984.421567708334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45984.421567708334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45984.421567708334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45984.421567708334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45984.421567708334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45984.421567708334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45984.421567708334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45984.421567708334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45984.421567708334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45984.421567708334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45984.421567708334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45984.421567708334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45984.421567708334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45984.421567708334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45984.421567708334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45984.421567708334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45984.421567708334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45984.421567708334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45984.421567708334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45984.421567708334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45984.421567708334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45984.421567708334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45984.421567708334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45984.421567708334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45984.421567708334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45984.421567708334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45984.421567708334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45984.421567708334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45984.421567708334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45984.421567708334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45984.421567708334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45984.421567708334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45984.421567708334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45984.421567708334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45984.421567708334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45984.421567708334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45984.421567708334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45984.421567708334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45984.421567708334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45984.421567708334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45984.421567708334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45984.421567708334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45984.421567708334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45984.421567708334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45984.421567708334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45984.421567708334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45984.421567708334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45984.421567708334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45984.421567708334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45984.421567708334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45984.421567708334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45984.421567708334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45984.421567708334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45984.421567708334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45984.421567708334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45984.421567708334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45984.421567708334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45984.421567708334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45984.421567708334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45984.421567708334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45984.421567708334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45984.421567708334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45984.421567708334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45984.421567708334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45984.421567708334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45984.421567708334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45984.421567708334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45984.421567708334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45984.421567708334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45984.421567708334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45984.421567708334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45984.421567708334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45984.421567708334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45984.421567708334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45984.421567708334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45984.421567708334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45984.421567708334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45984.421567708334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45984.421567708334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45984.421567708334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45984.421567708334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45984.421567708334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45984.421567708334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45984.421567708334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45984.421567708334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45984.421567708334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45984.421567708334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45984.421567708334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45984.421567708334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45984.421567708334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45984.421567708334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45984.421567708334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45984.421567708334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45984.421567708334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45984.421567708334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45984.421567708334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45984.421567708334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45984.421567708334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45984.421567708334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45984.421567708334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45984.421567708334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45984.421567708334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45984.421567708334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45984.421567708334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45984.421567708334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45984.421567708334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45984.421567708334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45984.421567708334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45984.421567708334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45984.421567708334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45984.421567708334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45984.421567708334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45984.421567708334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45984.421567708334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45984.421567708334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45984.421567708334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45984.421567708334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45984.421567708334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45984.421567708334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45984.421567708334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45984.421567708334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45984.421567708334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45984.421567708334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45984.421567708334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45984.421567708334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45984.421567708334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45984.421567708334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45984.421567708334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45984.421567708334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45984.421567708334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45984.421567708334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45984.421567708334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45984.421567708334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45984.421567708334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45984.421567708334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45984.421567708334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45984.421567708334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45984.421567708334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45984.421567708334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45984.421567708334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45984.421567708334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45984.421567708334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45984.421567708334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45984.421567708334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45984.421567708334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45984.421567708334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45984.421567708334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45984.421567708334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45984.421567708334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45984.421567708334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45984.421567708334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45984.421567708334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45984.421567708334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45984.421567708334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45984.421567708334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45984.421567708334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45984.421567708334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45984.421567708334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45984.421567708334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45984.421567708334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45984.421567708334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45984.421567708334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45984.421567708334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45984.421567708334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45984.421567708334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45984.421567708334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45984.421567708334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45984.421567708334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45984.421567708334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45984.421567708334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45984.421567708334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45984.421567708334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45984.421567708334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45984.421567708334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45984.421567708334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45984.421567708334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45984.421567708334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45984.421567708334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45984.421567708334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45984.421567708334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45984.421567708334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45984.421567708334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45984.421567708334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45984.421567708334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45984.421567708334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45984.421567708334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45984.421567708334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45984.421567708334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45984.421567708334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45984.421567708334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45984.421567708334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45984.421567708334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45984.421567708334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45984.421567708334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45984.421567708334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45984.421567708334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45984.421567708334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45984.421567708334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45984.421567708334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45984.421567708334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45984.421567708334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45984.421567708334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45984.421567708334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45984.421567708334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45984.421567708334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45984.421567708334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45984.421567708334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45984.421567708334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45984.421567708334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45984.421567708334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45984.421567708334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45984.421567708334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45984.421567708334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45984.421567708334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45984.421567708334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45984.421567708334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45984.421567708334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45984.421567708334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45984.421567708334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45984.421567708334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45984.421567708334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45984.421567708334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45984.421567708334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45984.421567708334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45984.421567708334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45984.421567708334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45984.421567708334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45984.421567708334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45984.421567708334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45984.421567708334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45984.421567708334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45984.421567708334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45984.421567708334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45984.421567708334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45984.421567708334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45984.421567708334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45984.421567708334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45984.421567708334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45984.421567708334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45984.421567708334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45984.421567708334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45984.421567708334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45984.421567708334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45984.421567708334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45984.421567708334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45984.421567708334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45984.421567708334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45984.421567708334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45984.421567708334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45984.421567708334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45984.421567708334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45984.421567708334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45984.421567708334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45984.421567708334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45984.421567708334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45984.421567708334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45984.421567708334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45984.421567708334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45984.421567708334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45984.421567708334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45984.421567708334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45984.421567708334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45984.421567708334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45984.421567708334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45984.421567708334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45984.421567708334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45984.421567708334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45984.421567708334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45984.421567708334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45984.421567708334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45984.421567708334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45984.421567708334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45984.421567708334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45984.421567708334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45984.421567708334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45984.421567708334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45984.421567708334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45984.421567708334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45984.421567708334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45984.421567708334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45984.421567708334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45984.421567708334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45984.421567708334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45984.421567708334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45984.421567708334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45984.421567708334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45984.421567708334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45984.421567708334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45984.421567708334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45984.421567708334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45984.421567708334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45984.421567708334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45984.421567708334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45984.421567708334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45984.421567708334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45984.421567708334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45984.421567708334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45984.421567708334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45984.421567708334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45984.421567708334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45984.421567708334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45984.421567708334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45984.421567708334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45984.421567708334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45984.421567708334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45984.421567708334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45984.421567708334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45984.421567708334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45984.421567708334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45984.421567708334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45984.421567708334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45984.421567708334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45984.421567708334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45984.421567708334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45984.421567708334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45984.421567708334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45984.421567708334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45984.421567708334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45984.421567708334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45984.421567708334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45984.421567708334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45984.421567708334</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4"/>
  <sheetViews>
    <sheetView tabSelected="1" workbookViewId="0">
      <selection activeCell="C11" sqref="C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280.9408501157377</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38804</v>
      </c>
      <c r="E3" s="94" t="s">
        <v>39021</v>
      </c>
      <c r="F3" s="95"/>
      <c r="G3" s="96">
        <f ca="1">IFERROR(NOW()-F3,"")</f>
        <v>45984.421567708334</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3.876678241067566E-2</v>
      </c>
      <c r="H4" s="95">
        <v>45984.35125</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1</v>
      </c>
      <c r="D5" s="91" t="s">
        <v>37343</v>
      </c>
      <c r="E5" s="94" t="s">
        <v>39105</v>
      </c>
      <c r="F5" s="95">
        <v>45984.406851851854</v>
      </c>
      <c r="G5" s="96">
        <f ca="1">IFERROR(NOW()-F5,"")</f>
        <v>1.4715856479597278E-2</v>
      </c>
      <c r="H5" s="95">
        <v>45984.400601851848</v>
      </c>
      <c r="I5" s="113" t="str">
        <f>IFERROR(VLOOKUP(D5,DB!A:F,6,0),"")</f>
        <v>SCECO</v>
      </c>
      <c r="J5" s="113" t="str">
        <f>IFERROR(VLOOKUP(D5,DB!A:G,7,0),"")</f>
        <v>In progress</v>
      </c>
      <c r="K5" s="97" t="s">
        <v>39121</v>
      </c>
      <c r="L5" s="91" t="str">
        <f>IFERROR(VLOOKUP(D5,DB!A:I,9,0),"")</f>
        <v>Latis</v>
      </c>
    </row>
    <row r="6" spans="1:16" ht="15" customHeight="1">
      <c r="A6" s="113" t="s">
        <v>39122</v>
      </c>
      <c r="B6" s="113" t="str">
        <f>IFERROR(VLOOKUP(D6,DB!A:K,11,0),"")</f>
        <v>R4</v>
      </c>
      <c r="C6" s="93">
        <v>1</v>
      </c>
      <c r="D6" s="91" t="s">
        <v>36626</v>
      </c>
      <c r="E6" s="94" t="s">
        <v>39021</v>
      </c>
      <c r="F6" s="95">
        <v>45984.407430555555</v>
      </c>
      <c r="G6" s="96">
        <f ca="1">IFERROR(NOW()-F6,"")</f>
        <v>1.4137152778857853E-2</v>
      </c>
      <c r="H6" s="95">
        <v>45984.383125</v>
      </c>
      <c r="I6" s="113" t="str">
        <f>IFERROR(VLOOKUP(D6,DB!A:F,6,0),"")</f>
        <v>SCECO</v>
      </c>
      <c r="J6" s="113" t="str">
        <f>IFERROR(VLOOKUP(D6,DB!A:G,7,0),"")</f>
        <v>Dead</v>
      </c>
      <c r="K6" s="97" t="s">
        <v>39123</v>
      </c>
      <c r="L6" s="91" t="str">
        <f>IFERROR(VLOOKUP(D6,DB!A:I,9,0),"")</f>
        <v>Latis</v>
      </c>
    </row>
    <row r="7" spans="1:16" ht="15" customHeight="1">
      <c r="A7" s="113"/>
      <c r="B7" s="113" t="str">
        <f>IFERROR(VLOOKUP(D7,DB!A:K,11,0),"")</f>
        <v/>
      </c>
      <c r="C7" s="93"/>
      <c r="D7" s="91"/>
      <c r="E7" s="94"/>
      <c r="F7" s="95"/>
      <c r="G7" s="96">
        <f t="shared" ref="G7:G58" ca="1" si="0">IFERROR(NOW()-F7,"")</f>
        <v>45984.421567708334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45984.421567708334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45984.421567708334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45984.421567708334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45984.421567708334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45984.421567708334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45984.421567708334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45984.421567708334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45984.421567708334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45984.421567708334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45984.421567708334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45984.421567708334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45984.421567708334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45984.421567708334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45984.421567708334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45984.421567708334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45984.421567708334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45984.421567708334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45984.421567708334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45984.421567708334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45984.421567708334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45984.421567708334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45984.421567708334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45984.421567708334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45984.421567708334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45984.421567708334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45984.421567708334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45984.421567708334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45984.421567708334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45984.421567708334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45984.421567708334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45984.421567708334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45984.421567708334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45984.421567708334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45984.421567708334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45984.421567708334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45984.421567708334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45984.421567708334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45984.421567708334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45984.421567708334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45984.421567708334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45984.421567708334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45984.421567708334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45984.421567708334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45984.421567708334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45984.421567708334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45984.421567708334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45984.421567708334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45984.421567708334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45984.421567708334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45984.421567708334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45984.421567708334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45984.421567708334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45984.421567708334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45984.421567708334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45984.421567708334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45984.421567708334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45984.421567708334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45984.421567708334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45984.421567708334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45984.421567708334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45984.421567708334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45984.421567708334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45984.421567708334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45984.421567708334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45984.421567708334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45984.421567708334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45984.421567708334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45984.421567708334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45984.421567708334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45984.421567708334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45984.421567708334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45984.421567708334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45984.421567708334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45984.421567708334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45984.421567708334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45984.421567708334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45984.421567708334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45984.421567708334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45984.421567708334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45984.421567708334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45984.421567708334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45984.421567708334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45984.421567708334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45984.421567708334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45984.421567708334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45984.421567708334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45984.421567708334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45984.421567708334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45984.421567708334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45984.421567708334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45984.421567708334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45984.421567708334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45984.421567708334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45984.421567708334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45984.421567708334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45984.421567708334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45984.421567708334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45984.421567708334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45984.421567708334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45984.421567708334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45984.421567708334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45984.421567708334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45984.421567708334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45984.421567708334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45984.421567708334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45984.421567708334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45984.421567708334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45984.421567708334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45984.421567708334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45984.421567708334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45984.421567708334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45984.421567708334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45984.421567708334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45984.421567708334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45984.421567708334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45984.421567708334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45984.421567708334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45984.421567708334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45984.421567708334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45984.421567708334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45984.421567708334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45984.421567708334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45984.421567708334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45984.421567708334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45984.421567708334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45984.421567708334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45984.421567708334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45984.421567708334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45984.421567708334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45984.421567708334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45984.421567708334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45984.421567708334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45984.421567708334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45984.421567708334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45984.421567708334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45984.421567708334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45984.421567708334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45984.421567708334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45984.421567708334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45984.421567708334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45984.421567708334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45984.421567708334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45984.421567708334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45984.421567708334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45984.421567708334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45984.421567708334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45984.421567708334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45984.421567708334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45984.421567708334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45984.421567708334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45984.421567708334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45984.421567708334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45984.421567708334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45984.421567708334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45984.421567708334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45984.421567708334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45984.421567708334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45984.421567708334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45984.421567708334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45984.421567708334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45984.421567708334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45984.421567708334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45984.421567708334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45984.421567708334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45984.421567708334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45984.421567708334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45984.421567708334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45984.421567708334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45984.421567708334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45984.421567708334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45984.421567708334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45984.421567708334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45984.421567708334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45984.421567708334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45984.421567708334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45984.421567708334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45984.421567708334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45984.421567708334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45984.421567708334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45984.421567708334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45984.421567708334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45984.421567708334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45984.421567708334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45984.421567708334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45984.421567708334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45984.421567708334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45984.421567708334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45984.421567708334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45984.421567708334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45984.421567708334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45984.421567708334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45984.421567708334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45984.421567708334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45984.421567708334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45984.421567708334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45984.421567708334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45984.421567708334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45984.421567708334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45984.421567708334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45984.421567708334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45984.421567708334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45984.421567708334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45984.421567708334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45984.421567708334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45984.421567708334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45984.421567708334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45984.421567708334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45984.421567708334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45984.421567708334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45984.421567708334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45984.421567708334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45984.421567708334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45984.421567708334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45984.421567708334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45984.421567708334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45984.421567708334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45984.421567708334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45984.421567708334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45984.421567708334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45984.421567708334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45984.421567708334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45984.421567708334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45984.421567708334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45984.421567708334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45984.421567708334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45984.421567708334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45984.421567708334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45984.421567708334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45984.421567708334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45984.421567708334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45984.421567708334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45984.421567708334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45984.421567708334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45984.421567708334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45984.421567708334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45984.421567708334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45984.421567708334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45984.421567708334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45984.421567708334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45984.421567708334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45984.421567708334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45984.421567708334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45984.421567708334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45984.421567708334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45984.421567708334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45984.421567708334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45984.421567708334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45984.421567708334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45984.421567708334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45984.421567708334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45984.421567708334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45984.421567708334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45984.421567708334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45984.421567708334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45984.421567708334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45984.421567708334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45984.421567708334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45984.421567708334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45984.421567708334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45984.421567708334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45984.421567708334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45984.421567708334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45984.421567708334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45984.421567708334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45984.421567708334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45984.421567708334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45984.421567708334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45984.421567708334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45984.421567708334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45984.421567708334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45984.421567708334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45984.421567708334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45984.421567708334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45984.421567708334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45984.421567708334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45984.421567708334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45984.421567708334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45984.421567708334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45984.421567708334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45984.421567708334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45984.421567708334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45984.421567708334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45984.421567708334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45984.421567708334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45984.421567708334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45984.421567708334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45984.421567708334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45984.421567708334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45984.421567708334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45984.421567708334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45984.421567708334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45984.421567708334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45984.421567708334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45984.421567708334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45984.421567708334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45984.421567708334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45984.421567708334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45984.421567708334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45984.421567708334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45984.421567708334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45984.421567708334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45984.421567708334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45984.421567708334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45984.421567708334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45984.421567708334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45984.421567708334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45984.421567708334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45984.421567708334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45984.421567708334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45984.421567708334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45984.421567708334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45984.421567708334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45984.421567708334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45984.421567708334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45984.421567708334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45984.421567708334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45984.421567708334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45984.421567708334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45984.421567708334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45984.421567708334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45984.421567708334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45984.421567708334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45984.421567708334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45984.421567708334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45984.421567708334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45984.421567708334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45984.421567708334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45984.421567708334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45984.421567708334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45984.421567708334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45984.421567708334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45984.421567708334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45984.421567708334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45984.421567708334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45984.421567708334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45984.421567708334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45984.421567708334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45984.421567708334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45984.421567708334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45984.421567708334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45984.421567708334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45984.421567708334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45984.421567708334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45984.421567708334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45984.421567708334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45984.421567708334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45984.421567708334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45984.421567708334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45984.421567708334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45984.421567708334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45984.421567708334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45984.421567708334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45984.421567708334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45984.421567708334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45984.421567708334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45984.421567708334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45984.421567708334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45984.421567708334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45984.421567708334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45984.421567708334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45984.421567708334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45984.421567708334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45984.421567708334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45984.421567708334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45984.421567708334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45984.421567708334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45984.421567708334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45984.421567708334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45984.421567708334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45984.421567708334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45984.421567708334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24" ca="1" si="6">IFERROR(NOW()-F379,"")</f>
        <v>45984.421567708334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45984.421567708334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45984.421567708334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45984.421567708334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45984.421567708334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45984.421567708334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45984.421567708334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45984.421567708334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45984.421567708334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45984.421567708334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45984.421567708334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45984.421567708334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45984.421567708334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45984.421567708334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45984.421567708334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45984.421567708334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45984.421567708334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45984.421567708334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45984.421567708334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45984.421567708334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45984.421567708334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45984.421567708334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45984.421567708334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45984.421567708334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45984.421567708334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45984.421567708334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45984.421567708334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45984.421567708334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45984.421567708334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45984.421567708334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45984.421567708334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45984.421567708334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45984.421567708334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45984.421567708334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45984.421567708334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45984.421567708334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45984.421567708334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45984.421567708334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45984.421567708334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45984.421567708334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45984.421567708334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45984.421567708334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45984.421567708334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45984.421567708334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45984.421567708334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45984.421567708334</v>
      </c>
      <c r="H424" s="95"/>
      <c r="I424" s="113" t="str">
        <f>IFERROR(VLOOKUP(D424,DB!A:F,6,0),"")</f>
        <v/>
      </c>
      <c r="J424" s="113" t="str">
        <f>IFERROR(VLOOKUP(D424,DB!A:G,7,0),"")</f>
        <v/>
      </c>
      <c r="K424" s="97"/>
      <c r="L424" s="91" t="str">
        <f>IFERROR(VLOOKUP(D424,DB!A:I,9,0),"")</f>
        <v/>
      </c>
    </row>
  </sheetData>
  <dataValidations count="2">
    <dataValidation allowBlank="1" showInputMessage="1" showErrorMessage="1" sqref="E1" xr:uid="{A4F81451-56CC-4543-9497-104C4E44EE4B}"/>
    <dataValidation type="list" allowBlank="1" showInputMessage="1" showErrorMessage="1" sqref="E2:E4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3"/>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92.589507523145585</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39105</v>
      </c>
      <c r="F3" s="38">
        <v>45926.188877314817</v>
      </c>
      <c r="G3" s="108">
        <f t="shared" ref="G3" ca="1" si="0">IFERROR(NOW()-F3,"")</f>
        <v>58.23269039351726</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39105</v>
      </c>
      <c r="F4" s="110">
        <v>45948.661111111112</v>
      </c>
      <c r="G4" s="111">
        <f t="shared" ref="G4" ca="1" si="1">IFERROR(NOW()-F4,"")</f>
        <v>35.760456597221491</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2">
        <v>45977.514803240738</v>
      </c>
      <c r="G5" s="111">
        <f ca="1">IFERROR(NOW()-F5,"")</f>
        <v>6.9067644675960764</v>
      </c>
      <c r="H5" s="122">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36518</v>
      </c>
      <c r="E6" s="109" t="s">
        <v>39021</v>
      </c>
      <c r="F6" s="122">
        <v>45981.373298611114</v>
      </c>
      <c r="G6" s="111">
        <f ca="1">IFERROR(NOW()-F6,"")</f>
        <v>3.0482690972203272</v>
      </c>
      <c r="H6" s="122">
        <v>45981.360798611109</v>
      </c>
      <c r="I6" s="109" t="str">
        <f>IFERROR(VLOOKUP(D6,DB!A:F,6,0),"")</f>
        <v>SCECO</v>
      </c>
      <c r="J6" s="109" t="str">
        <f>IFERROR(VLOOKUP(D6,DB!A:G,7,0),"")</f>
        <v>Dead</v>
      </c>
      <c r="K6" s="109" t="s">
        <v>39133</v>
      </c>
      <c r="L6" s="109" t="str">
        <f>IFERROR(VLOOKUP(D6,DB!A:I,9,0),"")</f>
        <v>Latis</v>
      </c>
    </row>
    <row r="7" spans="1:13">
      <c r="A7" s="109" t="s">
        <v>39134</v>
      </c>
      <c r="B7" s="109" t="str">
        <f>IFERROR(VLOOKUP(D7,DB!A:K,11,0),"")</f>
        <v>R5</v>
      </c>
      <c r="C7" s="109">
        <v>2</v>
      </c>
      <c r="D7" s="109" t="s">
        <v>33320</v>
      </c>
      <c r="E7" s="122" t="s">
        <v>39021</v>
      </c>
      <c r="F7" s="122">
        <v>45984.303518518522</v>
      </c>
      <c r="G7" s="111">
        <f ca="1">IFERROR(NOW()-F7,"")</f>
        <v>0.11804918981215451</v>
      </c>
      <c r="H7" s="122">
        <v>45984.305439814816</v>
      </c>
      <c r="I7" s="109" t="str">
        <f>IFERROR(VLOOKUP(D7,DB!A:F,6,0),"")</f>
        <v>SCECO</v>
      </c>
      <c r="J7" s="109" t="str">
        <f>IFERROR(VLOOKUP(D7,DB!A:G,7,0),"")</f>
        <v>Dead</v>
      </c>
      <c r="K7" s="109" t="s">
        <v>39135</v>
      </c>
      <c r="L7" s="109" t="str">
        <f>IFERROR(VLOOKUP(D7,DB!A:I,9,0),"")</f>
        <v>Latis</v>
      </c>
    </row>
    <row r="8" spans="1:13">
      <c r="A8" s="109"/>
      <c r="B8" s="109" t="str">
        <f>IFERROR(VLOOKUP(D8,DB!A:K,11,0),"")</f>
        <v/>
      </c>
      <c r="C8" s="109"/>
      <c r="D8" s="109"/>
      <c r="E8" s="109"/>
      <c r="F8" s="109"/>
      <c r="G8" s="111">
        <f ca="1">IFERROR(NOW()-F8,"")</f>
        <v>45984.421567708334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45984.421567708334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45984.421567708334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45984.421567708334</v>
      </c>
      <c r="H11" s="109"/>
      <c r="I11" s="109" t="str">
        <f>IFERROR(VLOOKUP(D11,DB!A:F,6,0),"")</f>
        <v/>
      </c>
      <c r="J11" s="109" t="str">
        <f>IFERROR(VLOOKUP(D11,DB!A:G,7,0),"")</f>
        <v/>
      </c>
      <c r="K11" s="109"/>
      <c r="L11" s="109" t="str">
        <f>IFERROR(VLOOKUP(D11,DB!A:I,9,0),"")</f>
        <v/>
      </c>
    </row>
    <row r="12" spans="1:13">
      <c r="A12" s="109"/>
      <c r="B12" s="109" t="str">
        <f>IFERROR(VLOOKUP(D12,DB!A:K,11,0),"")</f>
        <v/>
      </c>
      <c r="C12" s="109"/>
      <c r="D12" s="150"/>
      <c r="E12" s="109"/>
      <c r="F12" s="109"/>
      <c r="G12" s="111">
        <f ca="1">IFERROR(NOW()-F12,"")</f>
        <v>45984.421567708334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45984.421567708334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45984.421567708334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45984.421567708334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45984.421567708334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45984.421567708334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45984.421567708334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45984.421567708334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45984.421567708334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45984.421567708334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45984.421567708334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45984.421567708334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45984.421567708334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45984.421567708334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45984.421567708334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45984.421567708334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45984.421567708334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45984.421567708334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45984.421567708334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45984.421567708334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45984.421567708334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45984.421567708334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45984.421567708334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45984.421567708334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45984.421567708334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45984.421567708334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45984.421567708334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45984.421567708334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45984.421567708334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45984.421567708334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45984.421567708334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45984.421567708334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45984.421567708334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45984.421567708334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45984.421567708334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45984.421567708334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45984.421567708334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45984.421567708334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45984.421567708334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45984.421567708334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45984.421567708334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45984.421567708334</v>
      </c>
      <c r="H53" s="109"/>
      <c r="I53" s="109" t="str">
        <f>IFERROR(VLOOKUP(D53,DB!A:F,6,0),"")</f>
        <v/>
      </c>
      <c r="J53" s="109" t="str">
        <f>IFERROR(VLOOKUP(D53,DB!A:G,7,0),"")</f>
        <v/>
      </c>
      <c r="K53" s="109"/>
      <c r="L53" s="109" t="str">
        <f>IFERROR(VLOOKUP(D53,DB!A:I,9,0),"")</f>
        <v/>
      </c>
    </row>
    <row r="54" spans="1:12">
      <c r="A54" s="125"/>
      <c r="B54" s="125" t="str">
        <f>IFERROR(VLOOKUP(D54,DB!A:K,11,0),"")</f>
        <v/>
      </c>
      <c r="C54" s="125"/>
      <c r="D54" s="125"/>
      <c r="E54" s="125"/>
      <c r="F54" s="126"/>
      <c r="G54" s="111">
        <f ca="1">IFERROR(NOW()-F54,"")</f>
        <v>45984.421567708334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45984.421567708334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45984.421567708334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45984.421567708334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45984.421567708334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45984.421567708334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45984.421567708334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45984.421567708334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45984.421567708334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45984.421567708334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45984.421567708334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45984.421567708334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45984.421567708334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45984.421567708334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45984.421567708334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45984.421567708334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45984.421567708334</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45984.421567708334</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45984.421567708334</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45984.421567708334</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45984.421567708334</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45984.421567708334</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45984.421567708334</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45984.421567708334</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45984.421567708334</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45984.421567708334</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45984.421567708334</v>
      </c>
      <c r="H80" s="126"/>
      <c r="I80" s="125" t="str">
        <f>IFERROR(VLOOKUP(D80,DB!A:F,6,0),"")</f>
        <v/>
      </c>
      <c r="J80" s="125" t="str">
        <f>IFERROR(VLOOKUP(D80,DB!A:G,7,0),"")</f>
        <v/>
      </c>
      <c r="K80" s="125"/>
      <c r="L80" s="125" t="str">
        <f>IFERROR(VLOOKUP(D80,DB!A:I,9,0),"")</f>
        <v/>
      </c>
    </row>
    <row r="81" spans="1:12">
      <c r="A81" s="125"/>
      <c r="B81" s="125" t="str">
        <f>IFERROR(VLOOKUP(D81,DB!A:K,11,0),"")</f>
        <v/>
      </c>
      <c r="C81" s="125"/>
      <c r="D81" s="125"/>
      <c r="E81" s="125"/>
      <c r="F81" s="126"/>
      <c r="G81" s="111">
        <f ca="1">IFERROR(NOW()-F81,"")</f>
        <v>45984.421567708334</v>
      </c>
      <c r="H81" s="126"/>
      <c r="I81" s="125" t="str">
        <f>IFERROR(VLOOKUP(D81,DB!A:F,6,0),"")</f>
        <v/>
      </c>
      <c r="J81" s="125" t="str">
        <f>IFERROR(VLOOKUP(D81,DB!A:G,7,0),"")</f>
        <v/>
      </c>
      <c r="K81" s="125"/>
      <c r="L81" s="125" t="str">
        <f>IFERROR(VLOOKUP(D81,DB!A:I,9,0),"")</f>
        <v/>
      </c>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39136</v>
      </c>
      <c r="B2" s="145" t="str">
        <f>IFERROR(VLOOKUP(D2,DB!A:K,11,0),"")</f>
        <v>R6</v>
      </c>
      <c r="C2" s="146">
        <v>2</v>
      </c>
      <c r="D2" t="s">
        <v>34719</v>
      </c>
      <c r="E2" s="109" t="s">
        <v>39105</v>
      </c>
      <c r="F2" s="147">
        <v>45984.414803240739</v>
      </c>
      <c r="G2" s="75"/>
      <c r="H2" s="147">
        <v>45984.402407407404</v>
      </c>
      <c r="I2" s="145" t="str">
        <f>IFERROR(VLOOKUP(D2,DB!A:F,6,0),"")</f>
        <v>SCECO</v>
      </c>
      <c r="J2" s="145" t="str">
        <f>IFERROR(VLOOKUP(D2,DB!A:G,7,0),"")</f>
        <v>Dead</v>
      </c>
      <c r="K2" s="148" t="s">
        <v>39137</v>
      </c>
      <c r="L2" s="149" t="str">
        <f>IFERROR(VLOOKUP(D2,DB!A:I,9,0),"")</f>
        <v>Latis</v>
      </c>
    </row>
    <row r="3" spans="1:16382" ht="31.5" customHeight="1">
      <c r="A3" s="144" t="s">
        <v>39116</v>
      </c>
      <c r="B3" s="145" t="str">
        <f>IFERROR(VLOOKUP(D3,DB!A:K,11,0),"")</f>
        <v>R6</v>
      </c>
      <c r="C3" s="146">
        <v>1</v>
      </c>
      <c r="D3" t="s">
        <v>32420</v>
      </c>
      <c r="E3" s="109" t="s">
        <v>39105</v>
      </c>
      <c r="F3" s="147"/>
      <c r="G3" s="75"/>
      <c r="H3" s="147"/>
      <c r="I3" s="145" t="str">
        <f>IFERROR(VLOOKUP(D3,DB!A:F,6,0),"")</f>
        <v>SCECO</v>
      </c>
      <c r="J3" s="145" t="str">
        <f>IFERROR(VLOOKUP(D3,DB!A:G,7,0),"")</f>
        <v>Vandalized</v>
      </c>
      <c r="K3" s="148" t="s">
        <v>39138</v>
      </c>
      <c r="L3" s="149" t="str">
        <f>IFERROR(VLOOKUP(D3,DB!A:I,9,0),"")</f>
        <v>Latis</v>
      </c>
    </row>
    <row r="4" spans="1:16382" ht="31.5" customHeight="1">
      <c r="A4" s="144" t="s">
        <v>39116</v>
      </c>
      <c r="B4" s="145" t="str">
        <f>IFERROR(VLOOKUP(D4,DB!A:K,11,0),"")</f>
        <v>R6</v>
      </c>
      <c r="C4" s="146">
        <v>1</v>
      </c>
      <c r="D4" t="s">
        <v>35682</v>
      </c>
      <c r="E4" s="109" t="s">
        <v>39105</v>
      </c>
      <c r="F4" s="147"/>
      <c r="G4" s="75">
        <f t="shared" ref="G2:G4" ca="1" si="0">IFERROR(NOW()-F4,"-")</f>
        <v>45984.421567708334</v>
      </c>
      <c r="H4" s="147"/>
      <c r="I4" s="145" t="str">
        <f>IFERROR(VLOOKUP(D4,DB!A:F,6,0),"")</f>
        <v>SCECO</v>
      </c>
      <c r="J4" s="145" t="str">
        <f>IFERROR(VLOOKUP(D4,DB!A:G,7,0),"")</f>
        <v>Dead</v>
      </c>
      <c r="K4" s="148" t="s">
        <v>39139</v>
      </c>
      <c r="L4" s="149" t="str">
        <f>IFERROR(VLOOKUP(D4,DB!A:I,9,0),"")</f>
        <v>Latis</v>
      </c>
    </row>
    <row r="5" spans="1:16382" ht="31.5" customHeight="1">
      <c r="A5" s="144"/>
      <c r="B5" s="145" t="str">
        <f>IFERROR(VLOOKUP(D5,DB!A:K,11,0),"")</f>
        <v/>
      </c>
      <c r="C5" s="146"/>
      <c r="D5"/>
      <c r="E5" s="109"/>
      <c r="F5" s="147"/>
      <c r="G5" s="75">
        <f ca="1">IFERROR(NOW()-F5,"-")</f>
        <v>45984.421567708334</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45984.421567708334</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45984.421567708334</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45984.421567708334</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45984.421567708334</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45984.421567708334</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45984.421567708334</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45984.421567708334</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45984.421567708334</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45984.421567708334</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45984.421567708334</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45984.421567708334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45984.421567708334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45984.421567708334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45984.421567708334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45984.421567708334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45984.421567708334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45984.421567708334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45984.421567708334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45984.421567708334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45984.421567708334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45984.421567708334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45984.421567708334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45984.421567708334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45984.421567708334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45984.421567708334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45984.421567708334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45984.421567708334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45984.421567708334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45984.421567708334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45984.421567708334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45984.421567708334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45984.421567708334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45984.421567708334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45984.421567708334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45984.421567708334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45984.421567708334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45984.421567708334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45984.421567708334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45984.421567708334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45984.421567708334</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45984.421567708334</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45984.421567708334</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45984.421567708334</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45984.421567708334</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45984.421567708334</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45984.421567708334</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45984.421567708334</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45984.421567708334</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2025-11-23T07:07:17Z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