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889" documentId="120_S{2AC9BD13-BADA-5192-A53E-5A8FF88502F6}" xr6:coauthVersionLast="47" xr6:coauthVersionMax="47" xr10:uidLastSave="{DE9F022D-D3F4-48FD-AC2E-52AD1C6DB24D}"/>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G2" i="1"/>
  <c r="B5" i="5"/>
  <c r="G5" i="5"/>
  <c r="I5" i="5"/>
  <c r="J5" i="5"/>
  <c r="L5"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alcChain>
</file>

<file path=xl/sharedStrings.xml><?xml version="1.0" encoding="utf-8"?>
<sst xmlns="http://schemas.openxmlformats.org/spreadsheetml/2006/main" count="180301" uniqueCount="39131">
  <si>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</si>
  <si>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</si>
  <si>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</si>
  <si>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</si>
  <si>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</si>
  <si>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</si>
  <si>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</si>
  <si>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</si>
  <si>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</si>
  <si>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</si>
  <si>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</si>
  <si>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</si>
  <si>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</si>
  <si>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</si>
  <si>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</si>
  <si>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</si>
  <si>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</si>
  <si>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</si>
  <si>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</si>
  <si>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</si>
  <si>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</si>
  <si>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</si>
  <si>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</si>
  <si>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</si>
  <si>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</si>
  <si>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</si>
  <si>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</si>
  <si>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</si>
  <si>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</si>
  <si>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</si>
  <si>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</si>
  <si>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</si>
  <si>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</si>
  <si>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</si>
  <si>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</si>
  <si>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</si>
  <si>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</si>
  <si>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</si>
  <si>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</si>
  <si>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</si>
  <si>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</si>
  <si>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</si>
  <si>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</si>
  <si>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</si>
  <si>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</si>
  <si>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</si>
  <si>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</si>
  <si>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</si>
  <si>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</si>
  <si>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</si>
  <si>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</si>
  <si>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</si>
  <si>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</si>
  <si>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</si>
  <si>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</si>
  <si>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</si>
  <si>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</si>
  <si>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</si>
  <si>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</si>
  <si>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</si>
  <si>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</si>
  <si>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</si>
  <si>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</si>
  <si>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</si>
  <si>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</si>
  <si>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</si>
  <si>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</si>
  <si>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</si>
  <si>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</si>
  <si>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</si>
  <si>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</si>
  <si>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</si>
  <si>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</si>
  <si>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</si>
  <si>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</si>
  <si>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</si>
  <si>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</si>
  <si>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</si>
  <si>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</si>
  <si>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</si>
  <si>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</si>
  <si>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</si>
  <si>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</si>
  <si>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</si>
  <si>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</si>
  <si>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</si>
  <si>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</si>
  <si>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</si>
  <si>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</si>
  <si>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</si>
  <si>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</si>
  <si>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</si>
  <si>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</si>
  <si>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</si>
  <si>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</si>
  <si>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</si>
  <si>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</si>
  <si>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</si>
  <si>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</si>
  <si>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</si>
  <si>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</si>
  <si>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</si>
  <si>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</si>
  <si>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</si>
  <si>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</si>
  <si>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</si>
  <si>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</si>
  <si>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</si>
  <si>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</si>
  <si>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</si>
  <si>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</si>
  <si>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</si>
  <si>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</si>
  <si>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</si>
  <si>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</si>
  <si>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</si>
  <si>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</si>
  <si>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</si>
  <si>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</si>
  <si>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</si>
  <si>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</si>
  <si>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</si>
  <si>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</si>
  <si>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</si>
  <si>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</si>
  <si>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</si>
  <si>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</si>
  <si>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</si>
  <si>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</si>
  <si>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</si>
  <si>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</si>
  <si>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</si>
  <si>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</si>
  <si>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</si>
  <si>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</si>
  <si>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</si>
  <si>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</si>
  <si>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</si>
  <si>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</si>
  <si>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</si>
  <si>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</si>
  <si>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</si>
  <si>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</si>
  <si>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</si>
  <si>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</si>
  <si>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</si>
  <si>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</si>
  <si>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</si>
  <si>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</si>
  <si>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</si>
  <si>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</si>
  <si>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</si>
  <si>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</si>
  <si>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</si>
  <si>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</si>
  <si>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</si>
  <si>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</si>
  <si>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</si>
  <si>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</si>
  <si>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</si>
  <si>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</si>
  <si>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</si>
  <si>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</si>
  <si>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</si>
  <si>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</si>
  <si>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</si>
  <si>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</si>
  <si>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</si>
  <si>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</si>
  <si>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</si>
  <si>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</si>
  <si>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</si>
  <si>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</si>
  <si>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</si>
  <si>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</si>
  <si>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</si>
  <si>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</si>
  <si>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</si>
  <si>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</si>
  <si>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</si>
  <si>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</si>
  <si>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</si>
  <si>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</si>
  <si>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</si>
  <si>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</si>
  <si>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</si>
  <si>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</si>
  <si>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</si>
  <si>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</si>
  <si>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</si>
  <si>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</si>
  <si>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</si>
  <si>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</si>
  <si>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</si>
  <si>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</si>
  <si>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</si>
  <si>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</si>
  <si>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</si>
  <si>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</si>
  <si>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</si>
  <si>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</si>
  <si>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</si>
  <si>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</si>
  <si>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</si>
  <si>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</si>
  <si>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</si>
  <si>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</si>
  <si>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</si>
  <si>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</si>
  <si>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</si>
  <si>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</si>
  <si>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</si>
  <si>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</si>
  <si>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</si>
  <si>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</si>
  <si>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</si>
  <si>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</si>
  <si>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</si>
  <si>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</si>
  <si>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</si>
  <si>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</si>
  <si>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</si>
  <si>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</si>
  <si>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</si>
  <si>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</si>
  <si>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</si>
  <si>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</si>
  <si>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</si>
  <si>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</si>
  <si>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</si>
  <si>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</si>
  <si>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</si>
  <si>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</si>
  <si>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</si>
  <si>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</si>
  <si>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</si>
  <si>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</si>
  <si>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</si>
  <si>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</si>
  <si>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</si>
  <si>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</si>
  <si>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</si>
  <si>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</si>
  <si>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</si>
  <si>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</si>
  <si>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</si>
  <si>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</si>
  <si>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</si>
  <si>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</si>
  <si>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</si>
  <si>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</si>
  <si>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</si>
  <si>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</si>
  <si>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</si>
  <si>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</si>
  <si>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</si>
  <si>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</si>
  <si>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</si>
  <si>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</si>
  <si>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</si>
  <si>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</si>
  <si>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</si>
  <si>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</si>
  <si>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</si>
  <si>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</si>
  <si>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</si>
  <si>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</si>
  <si>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</si>
  <si>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</si>
  <si>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</si>
  <si>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</si>
  <si>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</si>
  <si>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</si>
  <si>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</si>
  <si>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</si>
  <si>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</si>
  <si>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</si>
  <si>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</si>
  <si>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</si>
  <si>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</si>
  <si>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</si>
  <si>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</si>
  <si>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</si>
  <si>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</si>
  <si>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</si>
  <si>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</si>
  <si>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</si>
  <si>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</si>
  <si>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</si>
  <si>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</si>
  <si>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</si>
  <si>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</si>
  <si>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</si>
  <si>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</si>
  <si>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</si>
  <si>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</si>
  <si>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</si>
  <si>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</si>
  <si>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</si>
  <si>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</si>
  <si>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</si>
  <si>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</si>
  <si>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</si>
  <si>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</si>
  <si>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</si>
  <si>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</si>
  <si>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</si>
  <si>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</si>
  <si>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</si>
  <si>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</si>
  <si>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</si>
  <si>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</si>
  <si>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</si>
  <si>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</si>
  <si>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</si>
  <si>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</si>
  <si>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</si>
  <si>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</si>
  <si>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</si>
  <si>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</si>
  <si>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</si>
  <si>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</si>
  <si>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</si>
  <si>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</si>
  <si>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</si>
  <si>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</si>
  <si>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</si>
  <si>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</si>
  <si>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</si>
  <si>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</si>
  <si>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</si>
  <si>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</si>
  <si>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</si>
  <si>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</si>
  <si>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</si>
  <si>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</si>
  <si>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</si>
  <si>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</si>
  <si>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</si>
  <si>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</si>
  <si>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</si>
  <si>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</si>
  <si>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</si>
  <si>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</si>
  <si>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</si>
  <si>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</si>
  <si>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</si>
  <si>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</si>
  <si>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</si>
  <si>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</si>
  <si>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</si>
  <si>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</si>
  <si>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</si>
  <si>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</si>
  <si>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</si>
  <si>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</si>
  <si>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</si>
  <si>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</si>
  <si>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</si>
  <si>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</si>
  <si>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</si>
  <si>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</si>
  <si>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</si>
  <si>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</si>
  <si>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</si>
  <si>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</si>
  <si>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</si>
  <si>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</si>
  <si>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</si>
  <si>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</si>
  <si>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</si>
  <si>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</si>
  <si>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</si>
  <si>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</si>
  <si>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</si>
  <si>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</si>
  <si>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</si>
  <si>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</si>
  <si>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</si>
  <si>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</si>
  <si>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</si>
  <si>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</si>
  <si>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</si>
  <si>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</si>
  <si>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</si>
  <si>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</si>
  <si>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</si>
  <si>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</si>
  <si>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</si>
  <si>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</si>
  <si>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</si>
  <si>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</si>
  <si>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</si>
  <si>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</si>
  <si>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</si>
  <si>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</si>
  <si>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</si>
  <si>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</si>
  <si>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</si>
  <si>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</si>
  <si>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</si>
  <si>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</si>
  <si>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</si>
  <si>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</si>
  <si>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</si>
  <si>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</si>
  <si>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</si>
  <si>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</si>
  <si>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</si>
  <si>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</si>
  <si>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</si>
  <si>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</si>
  <si>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</si>
  <si>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</si>
  <si>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</si>
  <si>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</si>
  <si>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</si>
  <si>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</si>
  <si>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</si>
  <si>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</si>
  <si>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</si>
  <si>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</si>
  <si>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</si>
  <si>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</si>
  <si>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</si>
  <si>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</si>
  <si>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</si>
  <si>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</si>
  <si>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</si>
  <si>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</si>
  <si>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</si>
  <si>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</si>
  <si>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</si>
  <si>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</si>
  <si>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</si>
  <si>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</si>
  <si>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</si>
  <si>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</si>
  <si>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</si>
  <si>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</si>
  <si>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</si>
  <si>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</si>
  <si>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</si>
  <si>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</si>
  <si>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</si>
  <si>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</si>
  <si>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</si>
  <si>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</si>
  <si>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</si>
  <si>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</si>
  <si>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</si>
  <si>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</si>
  <si>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</si>
  <si>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</si>
  <si>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</si>
  <si>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</si>
  <si>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</si>
  <si>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</si>
  <si>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</si>
  <si>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</si>
  <si>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</si>
  <si>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</si>
  <si>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</si>
  <si>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</si>
  <si>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</si>
  <si>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</si>
  <si>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</si>
  <si>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</si>
  <si>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</si>
  <si>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</si>
  <si>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</si>
  <si>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</si>
  <si>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</si>
  <si>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</si>
  <si>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</si>
  <si>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</si>
  <si>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</si>
  <si>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</si>
  <si>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</si>
  <si>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</si>
  <si>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</si>
  <si>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</si>
  <si>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</si>
  <si>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</si>
  <si>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</si>
  <si>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</si>
  <si>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</si>
  <si>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</si>
  <si>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</si>
  <si>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</si>
  <si>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</si>
  <si>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</si>
  <si>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</si>
  <si>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</si>
  <si>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</si>
  <si>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</si>
  <si>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</si>
  <si>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</si>
  <si>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</si>
  <si>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</si>
  <si>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</si>
  <si>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</si>
  <si>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</si>
  <si>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</si>
  <si>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</si>
  <si>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</si>
  <si>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</si>
  <si>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</si>
  <si>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</si>
  <si>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</si>
  <si>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</si>
  <si>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</si>
  <si>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</si>
  <si>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</si>
  <si>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</si>
  <si>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</si>
  <si>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</si>
  <si>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</si>
  <si>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</si>
  <si>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</si>
  <si>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</si>
  <si>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</si>
  <si>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</si>
  <si>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</si>
  <si>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</si>
  <si>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</si>
  <si>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</si>
  <si>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</si>
  <si>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</si>
  <si>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</si>
  <si>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</si>
  <si>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</si>
  <si>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</si>
  <si>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</si>
  <si>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</si>
  <si>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</si>
  <si>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</si>
  <si>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</si>
  <si>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</si>
  <si>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</si>
  <si>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</si>
  <si>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</si>
  <si>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</si>
  <si>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</si>
  <si>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</si>
  <si>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</si>
  <si>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</si>
  <si>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</si>
  <si>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</si>
  <si>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</si>
  <si>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</si>
  <si>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</si>
  <si>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</si>
  <si>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</si>
  <si>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</si>
  <si>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</si>
  <si>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</si>
  <si>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</si>
  <si>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</si>
  <si>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</si>
  <si>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</si>
  <si>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</si>
  <si>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</si>
  <si>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</si>
  <si>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</si>
  <si>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</si>
  <si>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</si>
  <si>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</si>
  <si>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</si>
  <si>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</si>
  <si>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</si>
  <si>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</si>
  <si>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</si>
  <si>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</si>
  <si>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</si>
  <si>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</si>
  <si>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</si>
  <si>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</si>
  <si>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</si>
  <si>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</si>
  <si>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</si>
  <si>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</si>
  <si>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</si>
  <si>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</si>
  <si>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</si>
  <si>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</si>
  <si>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</si>
  <si>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</si>
  <si>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</si>
  <si>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</si>
  <si>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</si>
  <si>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</si>
  <si>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</si>
  <si>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</si>
  <si>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</si>
  <si>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</si>
  <si>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</si>
  <si>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</si>
  <si>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</si>
  <si>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</si>
  <si>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</si>
  <si>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</si>
  <si>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</si>
  <si>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</si>
  <si>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</si>
  <si>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</si>
  <si>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</si>
  <si>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</si>
  <si>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</si>
  <si>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</si>
  <si>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</si>
  <si>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</si>
  <si>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</si>
  <si>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</si>
  <si>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</si>
  <si>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</si>
  <si>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</si>
  <si>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</si>
  <si>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</si>
  <si>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</si>
  <si>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</si>
  <si>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</si>
  <si>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</si>
  <si>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</si>
  <si>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</si>
  <si>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</si>
  <si>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</si>
  <si>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</si>
  <si>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</si>
  <si>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</si>
  <si>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</si>
  <si>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</si>
  <si>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</si>
  <si>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</si>
  <si>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</si>
  <si>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</si>
  <si>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</si>
  <si>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</si>
  <si>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</si>
  <si>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</si>
  <si>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</si>
  <si>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</si>
  <si>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</si>
  <si>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</si>
  <si>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</si>
  <si>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</si>
  <si>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</si>
  <si>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</si>
  <si>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</si>
  <si>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</si>
  <si>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</si>
  <si>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</si>
  <si>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</si>
  <si>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</si>
  <si>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</si>
  <si>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</si>
  <si>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</si>
  <si>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</si>
  <si>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</si>
  <si>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</si>
  <si>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</si>
  <si>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</si>
  <si>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</si>
  <si>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</si>
  <si>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</si>
  <si>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</si>
  <si>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</si>
  <si>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</si>
  <si>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</si>
  <si>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</si>
  <si>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</si>
  <si>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</si>
  <si>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</si>
  <si>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</si>
  <si>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</si>
  <si>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</si>
  <si>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</si>
  <si>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</si>
  <si>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</si>
  <si>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</si>
  <si>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</si>
  <si>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</si>
  <si>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</si>
  <si>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</si>
  <si>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</si>
  <si>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</si>
  <si>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</si>
  <si>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</si>
  <si>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</si>
  <si>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</si>
  <si>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</si>
  <si>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</si>
  <si>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</si>
  <si>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</si>
  <si>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</si>
  <si>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</si>
  <si>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</si>
  <si>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</si>
  <si>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</si>
  <si>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</si>
  <si>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</si>
  <si>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</si>
  <si>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</si>
  <si>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</si>
  <si>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</si>
  <si>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</si>
  <si>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</si>
  <si>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</si>
  <si>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</si>
  <si>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</si>
  <si>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</si>
  <si>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</si>
  <si>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</si>
  <si>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</si>
  <si>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</si>
  <si>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</si>
  <si>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</si>
  <si>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</si>
  <si>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</si>
  <si>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</si>
  <si>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</si>
  <si>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</si>
  <si>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</si>
  <si>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</si>
  <si>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</si>
  <si>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</si>
  <si>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</si>
  <si>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</si>
  <si>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</si>
  <si>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</si>
  <si>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</si>
  <si>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</si>
  <si>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</si>
  <si>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</si>
  <si>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</si>
  <si>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</si>
  <si>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</si>
  <si>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</si>
  <si>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</si>
  <si>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</si>
  <si>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</si>
  <si>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</si>
  <si>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</si>
  <si>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</si>
  <si>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</si>
  <si>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</si>
  <si>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</si>
  <si>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</si>
  <si>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</si>
  <si>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</si>
  <si>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</si>
  <si>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</si>
  <si>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</si>
  <si>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</si>
  <si>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</si>
  <si>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</si>
  <si>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</si>
  <si>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</si>
  <si>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</si>
  <si>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</si>
  <si>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</si>
  <si>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</si>
  <si>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</si>
  <si>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</si>
  <si>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</si>
  <si>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</si>
  <si>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</si>
  <si>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</si>
  <si>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</si>
  <si>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</si>
  <si>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</si>
  <si>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</si>
  <si>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</si>
  <si>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</si>
  <si>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</si>
  <si>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</si>
  <si>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</si>
  <si>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</si>
  <si>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</si>
  <si>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</si>
  <si>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</si>
  <si>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</si>
  <si>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</si>
  <si>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</si>
  <si>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</si>
  <si>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</si>
  <si>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</si>
  <si>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</si>
  <si>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</si>
  <si>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</si>
  <si>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</si>
  <si>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</si>
  <si>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</si>
  <si>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</si>
  <si>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</si>
  <si>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</si>
  <si>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</si>
  <si>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</si>
  <si>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</si>
  <si>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</si>
  <si>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</si>
  <si>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</si>
  <si>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</si>
  <si>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</si>
  <si>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</si>
  <si>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</si>
  <si>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</si>
  <si>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</si>
  <si>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</si>
  <si>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</si>
  <si>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</si>
  <si>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</si>
  <si>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</si>
  <si>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</si>
  <si>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</si>
  <si>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</si>
  <si>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</si>
  <si>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</si>
  <si>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</si>
  <si>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</si>
  <si>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</si>
  <si>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</si>
  <si>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</si>
  <si>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</si>
  <si>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</si>
  <si>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</si>
  <si>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</si>
  <si>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</si>
  <si>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</si>
  <si>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</si>
  <si>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</si>
  <si>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</si>
  <si>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</si>
  <si>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</si>
  <si>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</si>
  <si>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</si>
  <si>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</si>
  <si>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</si>
  <si>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</si>
  <si>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</si>
  <si>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</si>
  <si>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</si>
  <si>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</si>
  <si>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</si>
  <si>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</si>
  <si>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</si>
  <si>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</si>
  <si>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</si>
  <si>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</si>
  <si>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</si>
  <si>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</si>
  <si>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</si>
  <si>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</si>
  <si>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</si>
  <si>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</si>
  <si>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</si>
  <si>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</si>
  <si>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</si>
  <si>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</si>
  <si>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</si>
  <si>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</si>
  <si>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</si>
  <si>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</si>
  <si>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</si>
  <si>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</si>
  <si>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</si>
  <si>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</si>
  <si>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</si>
  <si>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</si>
  <si>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</si>
  <si>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</si>
  <si>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</si>
  <si>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</si>
  <si>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</si>
  <si>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</si>
  <si>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</si>
  <si>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</si>
  <si>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</si>
  <si>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</si>
  <si>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</si>
  <si>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</si>
  <si>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</si>
  <si>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</si>
  <si>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</si>
  <si>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</si>
  <si>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</si>
  <si>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</si>
  <si>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</si>
  <si>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</si>
  <si>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</si>
  <si>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</si>
  <si>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</si>
  <si>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</si>
  <si>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</si>
  <si>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</si>
  <si>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</si>
  <si>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</si>
  <si>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</si>
  <si>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</si>
  <si>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</si>
  <si>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</si>
  <si>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</si>
  <si>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</si>
  <si>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</si>
  <si>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</si>
  <si>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</si>
  <si>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</si>
  <si>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</si>
  <si>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</si>
  <si>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</si>
  <si>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</si>
  <si>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</si>
  <si>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</si>
  <si>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</si>
  <si>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</si>
  <si>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</si>
  <si>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</si>
  <si>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</si>
  <si>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</si>
  <si>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</si>
  <si>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</si>
  <si>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</si>
  <si>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</si>
  <si>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</si>
  <si>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</si>
  <si>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</si>
  <si>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</si>
  <si>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</si>
  <si>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</si>
  <si>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</si>
  <si>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</si>
  <si>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</si>
  <si>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</si>
  <si>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</si>
  <si>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</si>
  <si>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</si>
  <si>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</si>
  <si>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</si>
  <si>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</si>
  <si>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</si>
  <si>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</si>
  <si>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</si>
  <si>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</si>
  <si>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</si>
  <si>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</si>
  <si>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</si>
  <si>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</si>
  <si>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</si>
  <si>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</si>
  <si>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</si>
  <si>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</si>
  <si>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</si>
  <si>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</si>
  <si>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</si>
  <si>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</si>
  <si>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</si>
  <si>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</si>
  <si>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</si>
  <si>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</si>
  <si>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</si>
  <si>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</si>
  <si>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</si>
  <si>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</si>
  <si>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</si>
  <si>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</si>
  <si>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</si>
  <si>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</si>
  <si>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</si>
  <si>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</si>
  <si>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</si>
  <si>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</si>
  <si>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</si>
  <si>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</si>
  <si>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</si>
  <si>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</si>
  <si>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</si>
  <si>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</si>
  <si>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</si>
  <si>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</si>
  <si>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</si>
  <si>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</si>
  <si>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</si>
  <si>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</si>
  <si>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</si>
  <si>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</si>
  <si>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</si>
  <si>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</si>
  <si>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</si>
  <si>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</si>
  <si>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</si>
  <si>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</si>
  <si>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</si>
  <si>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</si>
  <si>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</si>
  <si>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</si>
  <si>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</si>
  <si>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</si>
  <si>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</si>
  <si>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</si>
  <si>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</si>
  <si>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</si>
  <si>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</si>
  <si>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</si>
  <si>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</si>
  <si>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</si>
  <si>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</si>
  <si>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</si>
  <si>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</si>
  <si>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</si>
  <si>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</si>
  <si>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</si>
  <si>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</si>
  <si>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</si>
  <si>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</si>
  <si>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</si>
  <si>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</si>
  <si>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</si>
  <si>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</si>
  <si>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</si>
  <si>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</si>
  <si>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</si>
  <si>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</si>
  <si>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</si>
  <si>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</si>
  <si>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</si>
  <si>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</si>
  <si>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</si>
  <si>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</si>
  <si>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</si>
  <si>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</si>
  <si>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</si>
  <si>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</si>
  <si>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</si>
  <si>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</si>
  <si>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</si>
  <si>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</si>
  <si>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</si>
  <si>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</si>
  <si>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</si>
  <si>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</si>
  <si>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</si>
  <si>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</si>
  <si>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</si>
  <si>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</si>
  <si>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</si>
  <si>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</si>
  <si>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</si>
  <si>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</si>
  <si>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</si>
  <si>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</si>
  <si>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</si>
  <si>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</si>
  <si>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</si>
  <si>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</si>
  <si>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</si>
  <si>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</si>
  <si>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</si>
  <si>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</si>
  <si>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</si>
  <si>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</si>
  <si>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</si>
  <si>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</si>
  <si>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</si>
  <si>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</si>
  <si>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</si>
  <si>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</si>
  <si>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</si>
  <si>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</si>
  <si>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</si>
  <si>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</si>
  <si>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</si>
  <si>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</si>
  <si>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</si>
  <si>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</si>
  <si>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</si>
  <si>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</si>
  <si>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</si>
  <si>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</si>
  <si>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</si>
  <si>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</si>
  <si>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</si>
  <si>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</si>
  <si>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</si>
  <si>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</si>
  <si>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</si>
  <si>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</si>
  <si>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</si>
  <si>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</si>
  <si>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</si>
  <si>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</si>
  <si>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</si>
  <si>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</si>
  <si>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</si>
  <si>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</si>
  <si>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</si>
  <si>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</si>
  <si>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</si>
  <si>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</si>
  <si>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</si>
  <si>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</si>
  <si>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</si>
  <si>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</si>
  <si>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</si>
  <si>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</si>
  <si>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</si>
  <si>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</si>
  <si>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</si>
  <si>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</si>
  <si>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</si>
  <si>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</si>
  <si>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</si>
  <si>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</si>
  <si>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</si>
  <si>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</si>
  <si>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</si>
  <si>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</si>
  <si>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</si>
  <si>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</si>
  <si>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</si>
  <si>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</si>
  <si>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</si>
  <si>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</si>
  <si>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</si>
  <si>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</si>
  <si>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</si>
  <si>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</si>
  <si>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</si>
  <si>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</si>
  <si>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</si>
  <si>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</si>
  <si>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</si>
  <si>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</si>
  <si>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</si>
  <si>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</si>
  <si>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</si>
  <si>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</si>
  <si>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</si>
  <si>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</si>
  <si>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</si>
  <si>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</si>
  <si>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</si>
  <si>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</si>
  <si>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</si>
  <si>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</si>
  <si>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</si>
  <si>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</si>
  <si>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</si>
  <si>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</si>
  <si>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</si>
  <si>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</si>
  <si>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</si>
  <si>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</si>
  <si>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</si>
  <si>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</si>
  <si>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</si>
  <si>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</si>
  <si>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</si>
  <si>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</si>
  <si>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</si>
  <si>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</si>
  <si>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</si>
  <si>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</si>
  <si>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</si>
  <si>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</si>
  <si>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</si>
  <si>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</si>
  <si>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</si>
  <si>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</si>
  <si>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</si>
  <si>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</si>
  <si>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</si>
  <si>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</si>
  <si>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</si>
  <si>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</si>
  <si>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</si>
  <si>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</si>
  <si>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</si>
  <si>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</si>
  <si>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</si>
  <si>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</si>
  <si>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</si>
  <si>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</si>
  <si>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</si>
  <si>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</si>
  <si>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</si>
  <si>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</si>
  <si>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</si>
  <si>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</si>
  <si>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</si>
  <si>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</si>
  <si>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</si>
  <si>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</si>
  <si>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</si>
  <si>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</si>
  <si>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</si>
  <si>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</si>
  <si>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</si>
  <si>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</si>
  <si>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</si>
  <si>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</si>
  <si>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</si>
  <si>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</si>
  <si>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</si>
  <si>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</si>
  <si>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</si>
  <si>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</si>
  <si>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</si>
  <si>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</si>
  <si>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</si>
  <si>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</si>
  <si>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</si>
  <si>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</si>
  <si>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</si>
  <si>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</si>
  <si>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</si>
  <si>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</si>
  <si>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</si>
  <si>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</si>
  <si>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</si>
  <si>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</si>
  <si>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</si>
  <si>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</si>
  <si>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</si>
  <si>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</si>
  <si>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</si>
  <si>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</si>
  <si>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</si>
  <si>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</si>
  <si>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</si>
  <si>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</si>
  <si>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</si>
  <si>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</si>
  <si>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</si>
  <si>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</si>
  <si>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</si>
  <si>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</si>
  <si>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</si>
  <si>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</si>
  <si>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</si>
  <si>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</si>
  <si>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</si>
  <si>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</si>
  <si>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</si>
  <si>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</si>
  <si>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</si>
  <si>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</si>
  <si>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</si>
  <si>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</si>
  <si>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</si>
  <si>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</si>
  <si>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</si>
  <si>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</si>
  <si>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</si>
  <si>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</si>
  <si>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</si>
  <si>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</si>
  <si>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</si>
  <si>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</si>
  <si>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</si>
  <si>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</si>
  <si>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</si>
  <si>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</si>
  <si>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</si>
  <si>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</si>
  <si>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</si>
  <si>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</si>
  <si>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</si>
  <si>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</si>
  <si>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</si>
  <si>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</si>
  <si>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</si>
  <si>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</si>
  <si>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</si>
  <si>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</si>
  <si>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</si>
  <si>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</si>
  <si>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</si>
  <si>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</si>
  <si>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</si>
  <si>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</si>
  <si>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</si>
  <si>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</si>
  <si>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</si>
  <si>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</si>
  <si>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</si>
  <si>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</si>
  <si>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</si>
  <si>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</si>
  <si>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</si>
  <si>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</si>
  <si>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</si>
  <si>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</si>
  <si>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</si>
  <si>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</si>
  <si>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</si>
  <si>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</si>
  <si>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</si>
  <si>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</si>
  <si>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</si>
  <si>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</si>
  <si>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</si>
  <si>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</si>
  <si>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</si>
  <si>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</si>
  <si>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</si>
  <si>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</si>
  <si>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</si>
  <si>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</si>
  <si>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</si>
  <si>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</si>
  <si>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</si>
  <si>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</si>
  <si>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</si>
  <si>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</si>
  <si>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</si>
  <si>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</si>
  <si>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</si>
  <si>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</si>
  <si>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</si>
  <si>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</si>
  <si>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</si>
  <si>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</si>
  <si>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</si>
  <si>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</si>
  <si>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</si>
  <si>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</si>
  <si>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</si>
  <si>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</si>
  <si>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</si>
  <si>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</si>
  <si>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</si>
  <si>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</si>
  <si>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</si>
  <si>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</si>
  <si>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</si>
  <si>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</si>
  <si>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</si>
  <si>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</si>
  <si>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</si>
  <si>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</si>
  <si>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</si>
  <si>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</si>
  <si>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</si>
  <si>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</si>
  <si>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</si>
  <si>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</si>
  <si>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</si>
  <si>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</si>
  <si>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</si>
  <si>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</si>
  <si>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</si>
  <si>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</si>
  <si>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</si>
  <si>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</si>
  <si>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</si>
  <si>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</si>
  <si>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</si>
  <si>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</si>
  <si>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</si>
  <si>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</si>
  <si>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</si>
  <si>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</si>
  <si>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</si>
  <si>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</si>
  <si>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</si>
  <si>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</si>
  <si>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</si>
  <si>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</si>
  <si>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</si>
  <si>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</si>
  <si>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</si>
  <si>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</si>
  <si>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</si>
  <si>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</si>
  <si>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</si>
  <si>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</si>
  <si>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</si>
  <si>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</si>
  <si>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</si>
  <si>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</si>
  <si>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</si>
  <si>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</si>
  <si>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</si>
  <si>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</si>
  <si>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</si>
  <si>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</si>
  <si>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</si>
  <si>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</si>
  <si>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</si>
  <si>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</si>
  <si>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</si>
  <si>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</si>
  <si>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</si>
  <si>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</si>
  <si>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</si>
  <si>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</si>
  <si>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</si>
  <si>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</si>
  <si>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</si>
  <si>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</si>
  <si>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</si>
  <si>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</si>
  <si>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</si>
  <si>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</si>
  <si>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</si>
  <si>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</si>
  <si>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</si>
  <si>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</si>
  <si>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</si>
  <si>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</si>
  <si>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</si>
  <si>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</si>
  <si>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</si>
  <si>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</si>
  <si>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</si>
  <si>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</si>
  <si>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</si>
  <si>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</si>
  <si>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</si>
  <si>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</si>
  <si>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</si>
  <si>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</si>
  <si>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</si>
  <si>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</si>
  <si>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</si>
  <si>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</si>
  <si>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</si>
  <si>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</si>
  <si>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</si>
  <si>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</si>
  <si>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</si>
  <si>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</si>
  <si>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</si>
  <si>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</si>
  <si>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</si>
  <si>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</si>
  <si>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</si>
  <si>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</si>
  <si>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</si>
  <si>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</si>
  <si>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</si>
  <si>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</si>
  <si>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</si>
  <si>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</si>
  <si>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</si>
  <si>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</si>
  <si>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</si>
  <si>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</si>
  <si>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</si>
  <si>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</si>
  <si>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</si>
  <si>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</si>
  <si>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</si>
  <si>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</si>
  <si>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</si>
  <si>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</si>
  <si>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</si>
  <si>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</si>
  <si>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</si>
  <si>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</si>
  <si>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</si>
  <si>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</si>
  <si>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</si>
  <si>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</si>
  <si>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</si>
  <si>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</si>
  <si>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</si>
  <si>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</si>
  <si>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</si>
  <si>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</si>
  <si>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</si>
  <si>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</si>
  <si>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</si>
  <si>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</si>
  <si>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</si>
  <si>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</si>
  <si>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</si>
  <si>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</si>
  <si>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</si>
  <si>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</si>
  <si>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</si>
  <si>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</si>
  <si>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</si>
  <si>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</si>
  <si>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</si>
  <si>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</si>
  <si>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</si>
  <si>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</si>
  <si>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</si>
  <si>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</si>
  <si>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</si>
  <si>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</si>
  <si>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</si>
  <si>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</si>
  <si>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</si>
  <si>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</si>
  <si>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</si>
  <si>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</si>
  <si>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</si>
  <si>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</si>
  <si>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</si>
  <si>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</si>
  <si>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</si>
  <si>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</si>
  <si>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</si>
  <si>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</si>
  <si>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</si>
  <si>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</si>
  <si>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</si>
  <si>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</si>
  <si>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</si>
  <si>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</si>
  <si>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</si>
  <si>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</si>
  <si>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</si>
  <si>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</si>
  <si>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</si>
  <si>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</si>
  <si>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</si>
  <si>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</si>
  <si>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</si>
  <si>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</si>
  <si>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</si>
  <si>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</si>
  <si>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</si>
  <si>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</si>
  <si>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</si>
  <si>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</si>
  <si>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</si>
  <si>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</si>
  <si>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</si>
  <si>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</si>
  <si>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</si>
  <si>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</si>
  <si>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</si>
  <si>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</si>
  <si>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</si>
  <si>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</si>
  <si>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</si>
  <si>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</si>
  <si>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</si>
  <si>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</si>
  <si>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</si>
  <si>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</si>
  <si>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</si>
  <si>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</si>
  <si>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</si>
  <si>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</si>
  <si>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</si>
  <si>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</si>
  <si>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</si>
  <si>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</si>
  <si>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</si>
  <si>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</si>
  <si>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</si>
  <si>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</si>
  <si>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</si>
  <si>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</si>
  <si>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</si>
  <si>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</si>
  <si>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</si>
  <si>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</si>
  <si>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</si>
  <si>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</si>
  <si>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</si>
  <si>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</si>
  <si>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</si>
  <si>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</si>
  <si>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</si>
  <si>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</si>
  <si>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</si>
  <si>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</si>
  <si>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</si>
  <si>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</si>
  <si>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</si>
  <si>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</si>
  <si>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</si>
  <si>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</si>
  <si>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</si>
  <si>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</si>
  <si>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</si>
  <si>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</si>
  <si>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</si>
  <si>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</si>
  <si>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</si>
  <si>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</si>
  <si>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</si>
  <si>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</si>
  <si>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</si>
  <si>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</si>
  <si>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</si>
  <si>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</si>
  <si>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</si>
  <si>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</si>
  <si>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</si>
  <si>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</si>
  <si>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</si>
  <si>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</si>
  <si>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</si>
  <si>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</si>
  <si>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</si>
  <si>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</si>
  <si>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</si>
  <si>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</si>
  <si>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</si>
  <si>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</si>
  <si>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</si>
  <si>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</si>
  <si>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</si>
  <si>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</si>
  <si>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</si>
  <si>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</si>
  <si>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</si>
  <si>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</si>
  <si>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</si>
  <si>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</si>
  <si>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</si>
  <si>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</si>
  <si>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</si>
  <si>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</si>
  <si>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</si>
  <si>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</si>
  <si>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</si>
  <si>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</si>
  <si>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</si>
  <si>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</si>
  <si>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</si>
  <si>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</si>
  <si>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</si>
  <si>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</si>
  <si>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</si>
  <si>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</si>
  <si>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</si>
  <si>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</si>
  <si>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</si>
  <si>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</si>
  <si>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</si>
  <si>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</si>
  <si>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</si>
  <si>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</si>
  <si>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</si>
  <si>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</si>
  <si>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</si>
  <si>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</si>
  <si>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</si>
  <si>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</si>
  <si>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</si>
  <si>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</si>
  <si>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</si>
  <si>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</si>
  <si>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</si>
  <si>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</si>
  <si>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</si>
  <si>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</si>
  <si>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</si>
  <si>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</si>
  <si>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</si>
  <si>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</si>
  <si>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</si>
  <si>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</si>
  <si>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</si>
  <si>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</si>
  <si>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</si>
  <si>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</si>
  <si>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</si>
  <si>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</si>
  <si>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</si>
  <si>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</si>
  <si>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</si>
  <si>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</si>
  <si>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</si>
  <si>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</si>
  <si>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</si>
  <si>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</si>
  <si>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</si>
  <si>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</si>
  <si>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</si>
  <si>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</si>
  <si>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</si>
  <si>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</si>
  <si>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</si>
  <si>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</si>
  <si>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</si>
  <si>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</si>
  <si>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</si>
  <si>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</si>
  <si>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</si>
  <si>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</si>
  <si>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</si>
  <si>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</si>
  <si>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</si>
  <si>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</si>
  <si>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</si>
  <si>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</si>
  <si>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</si>
  <si>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</si>
  <si>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</si>
  <si>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</si>
  <si>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</si>
  <si>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</si>
  <si>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</si>
  <si>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</si>
  <si>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</si>
  <si>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</si>
  <si>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</si>
  <si>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</si>
  <si>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</si>
  <si>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</si>
  <si>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</si>
  <si>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</si>
  <si>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</si>
  <si>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</si>
  <si>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</si>
  <si>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</si>
  <si>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</si>
  <si>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</si>
  <si>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</si>
  <si>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</si>
  <si>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</si>
  <si>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</si>
  <si>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</si>
  <si>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</si>
  <si>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</si>
  <si>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</si>
  <si>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</si>
  <si>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</si>
  <si>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</si>
  <si>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</si>
  <si>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</si>
  <si>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</si>
  <si>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</si>
  <si>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</si>
  <si>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</si>
  <si>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</si>
  <si>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</si>
  <si>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</si>
  <si>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</si>
  <si>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</si>
  <si>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</si>
  <si>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</si>
  <si>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</si>
  <si>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</si>
  <si>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</si>
  <si>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</si>
  <si>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</si>
  <si>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</si>
  <si>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</si>
  <si>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</si>
  <si>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</si>
  <si>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</si>
  <si>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</si>
  <si>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</si>
  <si>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</si>
  <si>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</si>
  <si>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</si>
  <si>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</si>
  <si>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</si>
  <si>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</si>
  <si>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</si>
  <si>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</si>
  <si>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</si>
  <si>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</si>
  <si>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</si>
  <si>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</si>
  <si>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</si>
  <si>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</si>
  <si>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</si>
  <si>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</si>
  <si>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</si>
  <si>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</si>
  <si>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</si>
  <si>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</si>
  <si>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</si>
  <si>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</si>
  <si>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</si>
  <si>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</si>
  <si>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</si>
  <si>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</si>
  <si>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</si>
  <si>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</si>
  <si>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</si>
  <si>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</si>
  <si>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</si>
  <si>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</si>
  <si>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</si>
  <si>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</si>
  <si>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</si>
  <si>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</si>
  <si>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</si>
  <si>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</si>
  <si>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</si>
  <si>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</si>
  <si>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</si>
  <si>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</si>
  <si>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</si>
  <si>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</si>
  <si>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</si>
  <si>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</si>
  <si>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</si>
  <si>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</si>
  <si>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</si>
  <si>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</si>
  <si>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</si>
  <si>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</si>
  <si>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</si>
  <si>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</si>
  <si>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</si>
  <si>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</si>
  <si>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</si>
  <si>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</si>
  <si>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</si>
  <si>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</si>
  <si>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</si>
  <si>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</si>
  <si>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</si>
  <si>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</si>
  <si>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</si>
  <si>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</si>
  <si>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</si>
  <si>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</si>
  <si>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</si>
  <si>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</si>
  <si>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</si>
  <si>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</si>
  <si>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</si>
  <si>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</si>
  <si>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</si>
  <si>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</si>
  <si>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</si>
  <si>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</si>
  <si>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</si>
  <si>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</si>
  <si>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</si>
  <si>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</si>
  <si>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</si>
  <si>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</si>
  <si>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</si>
  <si>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</si>
  <si>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</si>
  <si>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</si>
  <si>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</si>
  <si>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</si>
  <si>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</si>
  <si>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</si>
  <si>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</si>
  <si>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</si>
  <si>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</si>
  <si>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</si>
  <si>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</si>
  <si>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</si>
  <si>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</si>
  <si>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</si>
  <si>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</si>
  <si>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</si>
  <si>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</si>
  <si>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</si>
  <si>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</si>
  <si>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</si>
  <si>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</si>
  <si>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</si>
  <si>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</si>
  <si>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</si>
  <si>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</si>
  <si>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</si>
  <si>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</si>
  <si>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</si>
  <si>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</si>
  <si>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</si>
  <si>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</si>
  <si>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</si>
  <si>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</si>
  <si>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</si>
  <si>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</si>
  <si>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</si>
  <si>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</si>
  <si>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</si>
  <si>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</si>
  <si>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</si>
  <si>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</si>
  <si>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</si>
  <si>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</si>
  <si>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</si>
  <si>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</si>
  <si>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</si>
  <si>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</si>
  <si>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</si>
  <si>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</si>
  <si>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</si>
  <si>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</si>
  <si>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</si>
  <si>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</si>
  <si>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</si>
  <si>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</si>
  <si>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</si>
  <si>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</si>
  <si>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</si>
  <si>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</si>
  <si>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</si>
  <si>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</si>
  <si>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</si>
  <si>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</si>
  <si>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</si>
  <si>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</si>
  <si>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</si>
  <si>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</si>
  <si>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</si>
  <si>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</si>
  <si>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</si>
  <si>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</si>
  <si>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</si>
  <si>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</si>
  <si>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</si>
  <si>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</si>
  <si>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</si>
  <si>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</si>
  <si>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</si>
  <si>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</si>
  <si>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</si>
  <si>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</si>
  <si>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</si>
  <si>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</si>
  <si>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</si>
  <si>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</si>
  <si>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</si>
  <si>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</si>
  <si>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</si>
  <si>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</si>
  <si>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</si>
  <si>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</si>
  <si>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</si>
  <si>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</si>
  <si>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</si>
  <si>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</si>
  <si>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</si>
  <si>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</si>
  <si>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</si>
  <si>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</si>
  <si>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</si>
  <si>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</si>
  <si>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</si>
  <si>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</si>
  <si>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</si>
  <si>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</si>
  <si>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</si>
  <si>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</si>
  <si>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</si>
  <si>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</si>
  <si>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</si>
  <si>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</si>
  <si>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</si>
  <si>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</si>
  <si>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</si>
  <si>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</si>
  <si>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</si>
  <si>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</si>
  <si>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</si>
  <si>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</si>
  <si>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</si>
  <si>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</si>
  <si>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</si>
  <si>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</si>
  <si>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</si>
  <si>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</si>
  <si>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</si>
  <si>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</si>
  <si>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</si>
  <si>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</si>
  <si>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</si>
  <si>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</si>
  <si>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</si>
  <si>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</si>
  <si>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</si>
  <si>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</si>
  <si>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</si>
  <si>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</si>
  <si>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</si>
  <si>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</si>
  <si>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</si>
  <si>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</si>
  <si>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</si>
  <si>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</si>
  <si>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</si>
  <si>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</si>
  <si>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</si>
  <si>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</si>
  <si>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</si>
  <si>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</si>
  <si>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</si>
  <si>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</si>
  <si>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</si>
  <si>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</si>
  <si>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</si>
  <si>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</si>
  <si>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</si>
  <si>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</si>
  <si>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</si>
  <si>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</si>
  <si>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</si>
  <si>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</si>
  <si>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</si>
  <si>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</si>
  <si>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</si>
  <si>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</si>
  <si>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</si>
  <si>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</si>
  <si>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</si>
  <si>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</si>
  <si>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</si>
  <si>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</si>
  <si>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</si>
  <si>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</si>
  <si>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</si>
  <si>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</si>
  <si>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</si>
  <si>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</si>
  <si>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</si>
  <si>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</si>
  <si>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</si>
  <si>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</si>
  <si>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</si>
  <si>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</si>
  <si>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</si>
  <si>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</si>
  <si>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</si>
  <si>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</si>
  <si>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</si>
  <si>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</si>
  <si>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</si>
  <si>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</si>
  <si>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</si>
  <si>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</si>
  <si>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</si>
  <si>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</si>
  <si>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</si>
  <si>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</si>
  <si>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</si>
  <si>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</si>
  <si>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</si>
  <si>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</si>
  <si>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</si>
  <si>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</si>
  <si>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</si>
  <si>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</si>
  <si>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</si>
  <si>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</si>
  <si>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</si>
  <si>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</si>
  <si>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</si>
  <si>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</si>
  <si>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</si>
  <si>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</si>
  <si>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</si>
  <si>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</si>
  <si>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</si>
  <si>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</si>
  <si>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</si>
  <si>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</si>
  <si>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</si>
  <si>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</si>
  <si>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</si>
  <si>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</si>
  <si>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</si>
  <si>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</si>
  <si>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</si>
  <si>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</si>
  <si>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</si>
  <si>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</si>
  <si>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</si>
  <si>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</si>
  <si>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</si>
  <si>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</si>
  <si>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</si>
  <si>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</si>
  <si>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</si>
  <si>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</si>
  <si>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</si>
  <si>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</si>
  <si>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</si>
  <si>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</si>
  <si>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</si>
  <si>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</si>
  <si>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</si>
  <si>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</si>
  <si>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</si>
  <si>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</si>
  <si>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</si>
  <si>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</si>
  <si>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</si>
  <si>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</si>
  <si>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</si>
  <si>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</si>
  <si>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</si>
  <si>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</si>
  <si>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</si>
  <si>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</si>
  <si>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</si>
  <si>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</si>
  <si>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</si>
  <si>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</si>
  <si>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</si>
  <si>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</si>
  <si>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</si>
  <si>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</si>
  <si>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</si>
  <si>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</si>
  <si>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</si>
  <si>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</si>
  <si>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</si>
  <si>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</si>
  <si>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</si>
  <si>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</si>
  <si>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</si>
  <si>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</si>
  <si>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</si>
  <si>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</si>
  <si>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</si>
  <si>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</si>
  <si>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</si>
  <si>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</si>
  <si>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</si>
  <si>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</si>
  <si>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</si>
  <si>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</si>
  <si>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</si>
  <si>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</si>
  <si>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</si>
  <si>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</si>
  <si>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</si>
  <si>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</si>
  <si>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</si>
  <si>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</si>
  <si>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</si>
  <si>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</si>
  <si>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</si>
  <si>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</si>
  <si>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</si>
  <si>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</si>
  <si>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</si>
  <si>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</si>
  <si>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</si>
  <si>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</si>
  <si>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</si>
  <si>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</si>
  <si>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</si>
  <si>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</si>
  <si>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</si>
  <si>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</si>
  <si>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</si>
  <si>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</si>
  <si>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</si>
  <si>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</si>
  <si>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</si>
  <si>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</si>
  <si>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</si>
  <si>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</si>
  <si>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</si>
  <si>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</si>
  <si>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</si>
  <si>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</si>
  <si>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</si>
  <si>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</si>
  <si>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</si>
  <si>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</si>
  <si>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</si>
  <si>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</si>
  <si>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</si>
  <si>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</si>
  <si>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</si>
  <si>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</si>
  <si>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</si>
  <si>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</si>
  <si>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</si>
  <si>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</si>
  <si>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</si>
  <si>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</si>
  <si>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</si>
  <si>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</si>
  <si>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</si>
  <si>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</si>
  <si>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</si>
  <si>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</si>
  <si>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</si>
  <si>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</si>
  <si>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</si>
  <si>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</si>
  <si>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</si>
  <si>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</si>
  <si>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</si>
  <si>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</si>
  <si>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</si>
  <si>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</si>
  <si>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</si>
  <si>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</si>
  <si>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</si>
  <si>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</si>
  <si>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</si>
  <si>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</si>
  <si>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</si>
  <si>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</si>
  <si>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</si>
  <si>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</si>
  <si>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</si>
  <si>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</si>
  <si>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</si>
  <si>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</si>
  <si>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</si>
  <si>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</si>
  <si>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</si>
  <si>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</si>
  <si>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</si>
  <si>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</si>
  <si>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</si>
  <si>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</si>
  <si>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</si>
  <si>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</si>
  <si>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</si>
  <si>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</si>
  <si>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</si>
  <si>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</si>
  <si>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</si>
  <si>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</si>
  <si>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</si>
  <si>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</si>
  <si>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</si>
  <si>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</si>
  <si>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</si>
  <si>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</si>
  <si>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</si>
  <si>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</si>
  <si>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</si>
  <si>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</si>
  <si>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</si>
  <si>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</si>
  <si>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</si>
  <si>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</si>
  <si>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</si>
  <si>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</si>
  <si>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</si>
  <si>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</si>
  <si>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</si>
  <si>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</si>
  <si>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</si>
  <si>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</si>
  <si>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</si>
  <si>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</si>
  <si>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</si>
  <si>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</si>
  <si>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</si>
  <si>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</si>
  <si>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</si>
  <si>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</si>
  <si>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</si>
  <si>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</si>
  <si>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</si>
  <si>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</si>
  <si>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</si>
  <si>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</si>
  <si>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</si>
  <si>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</si>
  <si>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</si>
  <si>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</si>
  <si>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</si>
  <si>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</si>
  <si>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</si>
  <si>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</si>
  <si>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</si>
  <si>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</si>
  <si>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</si>
  <si>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</si>
  <si>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</si>
  <si>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</si>
  <si>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</si>
  <si>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</si>
  <si>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</si>
  <si>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</si>
  <si>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</si>
  <si>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</si>
  <si>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</si>
  <si>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</si>
  <si>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</si>
  <si>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</si>
  <si>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</si>
  <si>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</si>
  <si>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</si>
  <si>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</si>
  <si>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</si>
  <si>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</si>
  <si>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</si>
  <si>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</si>
  <si>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</si>
  <si>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</si>
  <si>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</si>
  <si>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</si>
  <si>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</si>
  <si>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</si>
  <si>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</si>
  <si>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</si>
  <si>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</si>
  <si>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</si>
  <si>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</si>
  <si>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</si>
  <si>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</si>
  <si>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</si>
  <si>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</si>
  <si>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</si>
  <si>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</si>
  <si>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</si>
  <si>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</si>
  <si>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</si>
  <si>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</si>
  <si>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</si>
  <si>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</si>
  <si>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</si>
  <si>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</si>
  <si>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</si>
  <si>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</si>
  <si>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</si>
  <si>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</si>
  <si>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</si>
  <si>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</si>
  <si>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</si>
  <si>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</si>
  <si>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</si>
  <si>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</si>
  <si>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</si>
  <si>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</si>
  <si>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</si>
  <si>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</si>
  <si>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</si>
  <si>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</si>
  <si>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</si>
  <si>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</si>
  <si>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</si>
  <si>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</si>
  <si>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</si>
  <si>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</si>
  <si>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</si>
  <si>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</si>
  <si>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</si>
  <si>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</si>
  <si>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</si>
  <si>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</si>
  <si>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</si>
  <si>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</si>
  <si>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</si>
  <si>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</si>
  <si>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</si>
  <si>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</si>
  <si>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</si>
  <si>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</si>
  <si>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</si>
  <si>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</si>
  <si>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</si>
  <si>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</si>
  <si>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</si>
  <si>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</si>
  <si>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</si>
  <si>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</si>
  <si>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</si>
  <si>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</si>
  <si>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</si>
  <si>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</si>
  <si>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</si>
  <si>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</si>
  <si>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</si>
  <si>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</si>
  <si>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</si>
  <si>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</si>
  <si>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</si>
  <si>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</si>
  <si>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</si>
  <si>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</si>
  <si>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</si>
  <si>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</si>
  <si>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</si>
  <si>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</si>
  <si>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</si>
  <si>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</si>
  <si>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</si>
  <si>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</si>
  <si>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</si>
  <si>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</si>
  <si>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</si>
  <si>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</si>
  <si>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</si>
  <si>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</si>
  <si>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</si>
  <si>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</si>
  <si>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</si>
  <si>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</si>
  <si>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</si>
  <si>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</si>
  <si>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</si>
  <si>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</si>
  <si>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</si>
  <si>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</si>
  <si>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</si>
  <si>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</si>
  <si>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</si>
  <si>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</si>
  <si>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</si>
  <si>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</si>
  <si>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</si>
  <si>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</si>
  <si>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</si>
  <si>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</si>
  <si>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</si>
  <si>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</si>
  <si>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</si>
  <si>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</si>
  <si>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</si>
  <si>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</si>
  <si>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</si>
  <si>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</si>
  <si>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</si>
  <si>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</si>
  <si>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</si>
  <si>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</si>
  <si>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</si>
  <si>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</si>
  <si>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</si>
  <si>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</si>
  <si>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</si>
  <si>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</si>
  <si>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</si>
  <si>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</si>
  <si>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</si>
  <si>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</si>
  <si>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</si>
  <si>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</si>
  <si>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</si>
  <si>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</si>
  <si>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</si>
  <si>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</si>
  <si>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</si>
  <si>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</si>
  <si>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</si>
  <si>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</si>
  <si>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</si>
  <si>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</si>
  <si>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</si>
  <si>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</si>
  <si>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</si>
  <si>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</si>
  <si>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</si>
  <si>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</si>
  <si>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</si>
  <si>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</si>
  <si>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</si>
  <si>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</si>
  <si>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</si>
  <si>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</si>
  <si>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</si>
  <si>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</si>
  <si>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</si>
  <si>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</si>
  <si>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</si>
  <si>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</si>
  <si>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</si>
  <si>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</si>
  <si>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</si>
  <si>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</si>
  <si>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</si>
  <si>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</si>
  <si>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</si>
  <si>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</si>
  <si>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</si>
  <si>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</si>
  <si>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</si>
  <si>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</si>
  <si>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</si>
  <si>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</si>
  <si>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</si>
  <si>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</si>
  <si>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</si>
  <si>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</si>
  <si>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</si>
  <si>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</si>
  <si>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</si>
  <si>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</si>
  <si>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</si>
  <si>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</si>
  <si>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</si>
  <si>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</si>
  <si>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</si>
  <si>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</si>
  <si>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</si>
  <si>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</si>
  <si>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</si>
  <si>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</si>
  <si>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</si>
  <si>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</si>
  <si>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</si>
  <si>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</si>
  <si>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</si>
  <si>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</si>
  <si>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</si>
  <si>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</si>
  <si>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</si>
  <si>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</si>
  <si>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</si>
  <si>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</si>
  <si>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</si>
  <si>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</si>
  <si>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</si>
  <si>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</si>
  <si>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</si>
  <si>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</si>
  <si>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</si>
  <si>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</si>
  <si>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</si>
  <si>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</si>
  <si>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</si>
  <si>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</si>
  <si>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</si>
  <si>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</si>
  <si>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</si>
  <si>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</si>
  <si>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</si>
  <si>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</si>
  <si>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</si>
  <si>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</si>
  <si>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</si>
  <si>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</si>
  <si>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</si>
  <si>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</si>
  <si>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</si>
  <si>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</si>
  <si>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</si>
  <si>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</si>
  <si>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</si>
  <si>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</si>
  <si>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</si>
  <si>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</si>
  <si>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</si>
  <si>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</si>
  <si>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</si>
  <si>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</si>
  <si>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</si>
  <si>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</si>
  <si>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</si>
  <si>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</si>
  <si>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</si>
  <si>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</si>
  <si>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</si>
  <si>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</si>
  <si>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</si>
  <si>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</si>
  <si>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</si>
  <si>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</si>
  <si>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</si>
  <si>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</si>
  <si>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</si>
  <si>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</si>
  <si>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</si>
  <si>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</si>
  <si>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</si>
  <si>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</si>
  <si>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</si>
  <si>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</si>
  <si>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</si>
  <si>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</si>
  <si>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</si>
  <si>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</si>
  <si>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</si>
  <si>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</si>
  <si>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</si>
  <si>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</si>
  <si>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</si>
  <si>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</si>
  <si>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</si>
  <si>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</si>
  <si>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</si>
  <si>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</si>
  <si>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</si>
  <si>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</si>
  <si>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</si>
  <si>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</si>
  <si>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</si>
  <si>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</si>
  <si>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</si>
  <si>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</si>
  <si>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</si>
  <si>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</si>
  <si>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</si>
  <si>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</si>
  <si>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</si>
  <si>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</si>
  <si>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</si>
  <si>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</si>
  <si>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</si>
  <si>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</si>
  <si>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</si>
  <si>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</si>
  <si>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</si>
  <si>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</si>
  <si>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</si>
  <si>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</si>
  <si>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</si>
  <si>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</si>
  <si>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</si>
  <si>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</si>
  <si>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</si>
  <si>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</si>
  <si>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</si>
  <si>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</si>
  <si>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</si>
  <si>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</si>
  <si>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</si>
  <si>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</si>
  <si>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</si>
  <si>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</si>
  <si>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</si>
  <si>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</si>
  <si>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</si>
  <si>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</si>
  <si>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</si>
  <si>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</si>
  <si>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</si>
  <si>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</si>
  <si>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</si>
  <si>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</si>
  <si>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</si>
  <si>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</si>
  <si>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</si>
  <si>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</si>
  <si>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</si>
  <si>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</si>
  <si>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</si>
  <si>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</si>
  <si>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</si>
  <si>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</si>
  <si>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</si>
  <si>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</si>
  <si>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</si>
  <si>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</si>
  <si>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</si>
  <si>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</si>
  <si>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</si>
  <si>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</si>
  <si>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</si>
  <si>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</si>
  <si>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</si>
  <si>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</si>
  <si>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</si>
  <si>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</si>
  <si>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</si>
  <si>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</si>
  <si>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</si>
  <si>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</si>
  <si>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</si>
  <si>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</si>
  <si>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</si>
  <si>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</si>
  <si>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</si>
  <si>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</si>
  <si>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</si>
  <si>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</si>
  <si>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</si>
  <si>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</si>
  <si>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</si>
  <si>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</si>
  <si>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</si>
  <si>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</si>
  <si>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</si>
  <si>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</si>
  <si>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</si>
  <si>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</si>
  <si>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</si>
  <si>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</si>
  <si>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</si>
  <si>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</si>
  <si>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</si>
  <si>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</si>
  <si>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</si>
  <si>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</si>
  <si>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</si>
  <si>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</si>
  <si>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</si>
  <si>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</si>
  <si>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</si>
  <si>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</si>
  <si>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</si>
  <si>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</si>
  <si>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</si>
  <si>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</si>
  <si>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</si>
  <si>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</si>
  <si>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</si>
  <si>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</si>
  <si>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</si>
  <si>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</si>
  <si>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</si>
  <si>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</si>
  <si>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</si>
  <si>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</si>
  <si>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</si>
  <si>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</si>
  <si>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</si>
  <si>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</si>
  <si>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</si>
  <si>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</si>
  <si>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</si>
  <si>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</si>
  <si>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</si>
  <si>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</si>
  <si>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</si>
  <si>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</si>
  <si>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</si>
  <si>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</si>
  <si>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</si>
  <si>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</si>
  <si>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</si>
  <si>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</si>
  <si>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</si>
  <si>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</si>
  <si>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</si>
  <si>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</si>
  <si>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</si>
  <si>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</si>
  <si>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</si>
  <si>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</si>
  <si>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</si>
  <si>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</si>
  <si>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</si>
  <si>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</si>
  <si>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</si>
  <si>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</si>
  <si>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</si>
  <si>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</si>
  <si>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</si>
  <si>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</si>
  <si>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</si>
  <si>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</si>
  <si>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</si>
  <si>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</si>
  <si>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</si>
  <si>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</si>
  <si>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</si>
  <si>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</si>
  <si>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</si>
  <si>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</si>
  <si>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</si>
  <si>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</si>
  <si>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</si>
  <si>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</si>
  <si>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</si>
  <si>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</si>
  <si>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</si>
  <si>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</si>
  <si>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</si>
  <si>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</si>
  <si>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</si>
  <si>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</si>
  <si>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</si>
  <si>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</si>
  <si>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</si>
  <si>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</si>
  <si>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</si>
  <si>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</si>
  <si>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</si>
  <si>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</si>
  <si>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</si>
  <si>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</si>
  <si>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</si>
  <si>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</si>
  <si>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</si>
  <si>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</si>
  <si>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</si>
  <si>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</si>
  <si>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</si>
  <si>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</si>
  <si>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</si>
  <si>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</si>
  <si>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</si>
  <si>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</si>
  <si>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</si>
  <si>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</si>
  <si>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</si>
  <si>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</si>
  <si>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</si>
  <si>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</si>
  <si>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</si>
  <si>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</si>
  <si>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</si>
  <si>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</si>
  <si>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</si>
  <si>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</si>
  <si>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</si>
  <si>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</si>
  <si>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</si>
  <si>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</si>
  <si>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</si>
  <si>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</si>
  <si>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</si>
  <si>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</si>
  <si>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</si>
  <si>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</si>
  <si>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</si>
  <si>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</si>
  <si>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</si>
  <si>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</si>
  <si>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</si>
  <si>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</si>
  <si>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</si>
  <si>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</si>
  <si>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</si>
  <si>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</si>
  <si>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</si>
  <si>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</si>
  <si>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</si>
  <si>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</si>
  <si>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</si>
  <si>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</si>
  <si>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</si>
  <si>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</si>
  <si>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</si>
  <si>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</si>
  <si>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</si>
  <si>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</si>
  <si>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</si>
  <si>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</si>
  <si>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</si>
  <si>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</si>
  <si>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</si>
  <si>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</si>
  <si>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</si>
  <si>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</si>
  <si>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</si>
  <si>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</si>
  <si>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</si>
  <si>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</si>
  <si>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</si>
  <si>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</si>
  <si>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</si>
  <si>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</si>
  <si>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</si>
  <si>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</si>
  <si>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</si>
  <si>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</si>
  <si>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</si>
  <si>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</si>
  <si>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</si>
  <si>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</si>
  <si>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</si>
  <si>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</si>
  <si>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</si>
  <si>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</si>
  <si>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</si>
  <si>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</si>
  <si>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</si>
  <si>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</si>
  <si>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</si>
  <si>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</si>
  <si>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</si>
  <si>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</si>
  <si>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</si>
  <si>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</si>
  <si>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</si>
  <si>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</si>
  <si>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</si>
  <si>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</si>
  <si>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</si>
  <si>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</si>
  <si>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</si>
  <si>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</si>
  <si>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</si>
  <si>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</si>
  <si>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</si>
  <si>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</si>
  <si>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</si>
  <si>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</si>
  <si>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</si>
  <si>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</si>
  <si>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</si>
  <si>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</si>
  <si>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</si>
  <si>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</si>
  <si>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</si>
  <si>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</si>
  <si>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</si>
  <si>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</si>
  <si>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</si>
  <si>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</si>
  <si>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</si>
  <si>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</si>
  <si>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</si>
  <si>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</si>
  <si>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</si>
  <si>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</si>
  <si>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</si>
  <si>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</si>
  <si>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</si>
  <si>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</si>
  <si>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</si>
  <si>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</si>
  <si>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</si>
  <si>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</si>
  <si>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</si>
  <si>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</si>
  <si>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</si>
  <si>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</si>
  <si>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</si>
  <si>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</si>
  <si>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</si>
  <si>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</si>
  <si>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</si>
  <si>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</si>
  <si>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</si>
  <si>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</si>
  <si>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</si>
  <si>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</si>
  <si>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</si>
  <si>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</si>
  <si>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</si>
  <si>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</si>
  <si>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</si>
  <si>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</si>
  <si>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</si>
  <si>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</si>
  <si>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</si>
  <si>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</si>
  <si>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</si>
  <si>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</si>
  <si>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</si>
  <si>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</si>
  <si>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</si>
  <si>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</si>
  <si>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</si>
  <si>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</si>
  <si>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</si>
  <si>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</si>
  <si>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</si>
  <si>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</si>
  <si>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</si>
  <si>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</si>
  <si>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</si>
  <si>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</si>
  <si>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</si>
  <si>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</si>
  <si>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</si>
  <si>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</si>
  <si>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</si>
  <si>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</si>
  <si>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</si>
  <si>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</si>
  <si>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</si>
  <si>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</si>
  <si>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</si>
  <si>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</si>
  <si>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</si>
  <si>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</si>
  <si>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</si>
  <si>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</si>
  <si>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</si>
  <si>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</si>
  <si>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</si>
  <si>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</si>
  <si>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</si>
  <si>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</si>
  <si>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</si>
  <si>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</si>
  <si>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</si>
  <si>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</si>
  <si>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</si>
  <si>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</si>
  <si>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</si>
  <si>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</si>
  <si>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</si>
  <si>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</si>
  <si>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</si>
  <si>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</si>
  <si>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</si>
  <si>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</si>
  <si>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</si>
  <si>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</si>
  <si>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</si>
  <si>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</si>
  <si>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</si>
  <si>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</si>
  <si>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</si>
  <si>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</si>
  <si>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</si>
  <si>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</si>
  <si>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</si>
  <si>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</si>
  <si>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</si>
  <si>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</si>
  <si>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</si>
  <si>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</si>
  <si>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</si>
  <si>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</si>
  <si>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</si>
  <si>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</si>
  <si>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</si>
  <si>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</si>
  <si>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</si>
  <si>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</si>
  <si>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</si>
  <si>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</si>
  <si>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</si>
  <si>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</si>
  <si>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</si>
  <si>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</si>
  <si>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</si>
  <si>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</si>
  <si>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</si>
  <si>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</si>
  <si>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</si>
  <si>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</si>
  <si>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</si>
  <si>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</si>
  <si>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</si>
  <si>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</si>
  <si>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</si>
  <si>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</si>
  <si>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</si>
  <si>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</si>
  <si>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</si>
  <si>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</si>
  <si>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</si>
  <si>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</si>
  <si>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</si>
  <si>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</si>
  <si>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</si>
  <si>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</si>
  <si>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</si>
  <si>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</si>
  <si>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</si>
  <si>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</si>
  <si>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</si>
  <si>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</si>
  <si>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</si>
  <si>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</si>
  <si>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</si>
  <si>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</si>
  <si>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</si>
  <si>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</si>
  <si>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</si>
  <si>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</si>
  <si>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</si>
  <si>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</si>
  <si>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</si>
  <si>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</si>
  <si>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</si>
  <si>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</si>
  <si>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</si>
  <si>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</si>
  <si>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</si>
  <si>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</si>
  <si>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</si>
  <si>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</si>
  <si>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</si>
  <si>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</si>
  <si>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</si>
  <si>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</si>
  <si>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</si>
  <si>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</si>
  <si>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</si>
  <si>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</si>
  <si>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</si>
  <si>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</si>
  <si>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</si>
  <si>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</si>
  <si>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</si>
  <si>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</si>
  <si>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</si>
  <si>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</si>
  <si>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</si>
  <si>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</si>
  <si>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</si>
  <si>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</si>
  <si>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</si>
  <si>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</si>
  <si>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</si>
  <si>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</si>
  <si>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</si>
  <si>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</si>
  <si>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</si>
  <si>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</si>
  <si>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</si>
  <si>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</si>
  <si>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</si>
  <si>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</si>
  <si>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</si>
  <si>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</si>
  <si>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</si>
  <si>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</si>
  <si>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</si>
  <si>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</si>
  <si>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</si>
  <si>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</si>
  <si>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</si>
  <si>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</si>
  <si>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</si>
  <si>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</si>
  <si>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</si>
  <si>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</si>
  <si>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</si>
  <si>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</si>
  <si>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</si>
  <si>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</si>
  <si>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</si>
  <si>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</si>
  <si>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</si>
  <si>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</si>
  <si>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</si>
  <si>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</si>
  <si>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</si>
  <si>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</si>
  <si>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</si>
  <si>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</si>
  <si>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</si>
  <si>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</si>
  <si>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</si>
  <si>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</si>
  <si>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</si>
  <si>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</si>
  <si>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</si>
  <si>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</si>
  <si>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</si>
  <si>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</si>
  <si>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</si>
  <si>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</si>
  <si>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</si>
  <si>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</si>
  <si>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</si>
  <si>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</si>
  <si>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</si>
  <si>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</si>
  <si>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</si>
  <si>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</si>
  <si>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</si>
  <si>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</si>
  <si>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</si>
  <si>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</si>
  <si>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</si>
  <si>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</si>
  <si>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</si>
  <si>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</si>
  <si>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</si>
  <si>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</si>
  <si>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</si>
  <si>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</si>
  <si>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</si>
  <si>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</si>
  <si>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</si>
  <si>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</si>
  <si>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</si>
  <si>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</si>
  <si>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</si>
  <si>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</si>
  <si>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</si>
  <si>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</si>
  <si>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</si>
  <si>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</si>
  <si>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</si>
  <si>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</si>
  <si>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</si>
  <si>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</si>
  <si>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</si>
  <si>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</si>
  <si>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</si>
  <si>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</si>
  <si>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</si>
  <si>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</si>
  <si>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</si>
  <si>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</si>
  <si>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</si>
  <si>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</si>
  <si>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</si>
  <si>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</si>
  <si>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</si>
  <si>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</si>
  <si>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</si>
  <si>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</si>
  <si>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</si>
  <si>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</si>
  <si>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</si>
  <si>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</si>
  <si>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</si>
  <si>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</si>
  <si>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</si>
  <si>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</si>
  <si>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</si>
  <si>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</si>
  <si>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</si>
  <si>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</si>
  <si>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</si>
  <si>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</si>
  <si>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</si>
  <si>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</si>
  <si>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</si>
  <si>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</si>
  <si>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</si>
  <si>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</si>
  <si>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</si>
  <si>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</si>
  <si>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</si>
  <si>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</si>
  <si>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</si>
  <si>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</si>
  <si>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</si>
  <si>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</si>
  <si>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</si>
  <si>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</si>
  <si>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</si>
  <si>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</si>
  <si>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</si>
  <si>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</si>
  <si>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</si>
  <si>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</si>
  <si>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</si>
  <si>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</si>
  <si>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</si>
  <si>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</si>
  <si>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</si>
  <si>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</si>
  <si>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</si>
  <si>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</si>
  <si>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</si>
  <si>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</si>
  <si>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</si>
  <si>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</si>
  <si>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</si>
  <si>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</si>
  <si>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</si>
  <si>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</si>
  <si>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</si>
  <si>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</si>
  <si>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</si>
  <si>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</si>
  <si>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</si>
  <si>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</si>
  <si>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</si>
  <si>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</si>
  <si>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</si>
  <si>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</si>
  <si>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</si>
  <si>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</si>
  <si>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</si>
  <si>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</si>
  <si>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</si>
  <si>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</si>
  <si>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</si>
  <si>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</si>
  <si>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</si>
  <si>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</si>
  <si>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</si>
  <si>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</si>
  <si>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</si>
  <si>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</si>
  <si>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</si>
  <si>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</si>
  <si>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</si>
  <si>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</si>
  <si>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</si>
  <si>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</si>
  <si>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</si>
  <si>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</si>
  <si>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</si>
  <si>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</si>
  <si>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</si>
  <si>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</si>
  <si>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</si>
  <si>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</si>
  <si>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</si>
  <si>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</si>
  <si>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</si>
  <si>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</si>
  <si>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</si>
  <si>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</si>
  <si>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</si>
  <si>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</si>
  <si>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</si>
  <si>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</si>
  <si>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</si>
  <si>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</si>
  <si>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</si>
  <si>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</si>
  <si>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</si>
  <si>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</si>
  <si>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</si>
  <si>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</si>
  <si>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</si>
  <si>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</si>
  <si>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</si>
  <si>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</si>
  <si>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</si>
  <si>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</si>
  <si>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</si>
  <si>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</si>
  <si>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</si>
  <si>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</si>
  <si>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</si>
  <si>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</si>
  <si>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</si>
  <si>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</si>
  <si>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</si>
  <si>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</si>
  <si>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</si>
  <si>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</si>
  <si>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</si>
  <si>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</si>
  <si>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</si>
  <si>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</si>
  <si>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</si>
  <si>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</si>
  <si>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</si>
  <si>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</si>
  <si>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</si>
  <si>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</si>
  <si>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</si>
  <si>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</si>
  <si>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</si>
  <si>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</si>
  <si>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</si>
  <si>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</si>
  <si>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</si>
  <si>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</si>
  <si>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</si>
  <si>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</si>
  <si>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</si>
  <si>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</si>
  <si>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</si>
  <si>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</si>
  <si>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</si>
  <si>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</si>
  <si>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</si>
  <si>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</si>
  <si>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</si>
  <si>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</si>
  <si>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</si>
  <si>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</si>
  <si>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</si>
  <si>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</si>
  <si>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</si>
  <si>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</si>
  <si>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</si>
  <si>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</si>
  <si>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</si>
  <si>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</si>
  <si>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</si>
  <si>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</si>
  <si>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</si>
  <si>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</si>
  <si>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</si>
  <si>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</si>
  <si>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</si>
  <si>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</si>
  <si>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</si>
  <si>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</si>
  <si>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</si>
  <si>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</si>
  <si>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</si>
  <si>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</si>
  <si>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</si>
  <si>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</si>
  <si>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</si>
  <si>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</si>
  <si>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</si>
  <si>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</si>
  <si>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</si>
  <si>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</si>
  <si>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</si>
  <si>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</si>
  <si>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</si>
  <si>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</si>
  <si>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</si>
  <si>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</si>
  <si>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</si>
  <si>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</si>
  <si>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</si>
  <si>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</si>
  <si>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</si>
  <si>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</si>
  <si>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</si>
  <si>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</si>
  <si>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</si>
  <si>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</si>
  <si>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</si>
  <si>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</si>
  <si>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</si>
  <si>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</si>
  <si>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</si>
  <si>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</si>
  <si>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</si>
  <si>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</si>
  <si>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</si>
  <si>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</si>
  <si>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</si>
  <si>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</si>
  <si>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</si>
  <si>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</si>
  <si>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</si>
  <si>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</si>
  <si>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</si>
  <si>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</si>
  <si>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</si>
  <si>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</si>
  <si>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</si>
  <si>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</si>
  <si>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</si>
  <si>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</si>
  <si>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</si>
  <si>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</si>
  <si>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</si>
  <si>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</si>
  <si>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</si>
  <si>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</si>
  <si>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</si>
  <si>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</si>
  <si>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</si>
  <si>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</si>
  <si>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</si>
  <si>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</si>
  <si>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</si>
  <si>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</si>
  <si>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</si>
  <si>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</si>
  <si>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</si>
  <si>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</si>
  <si>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</si>
  <si>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</si>
  <si>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</si>
  <si>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</si>
  <si>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</si>
  <si>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</si>
  <si>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</si>
  <si>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</si>
  <si>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</si>
  <si>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</si>
  <si>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</si>
  <si>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</si>
  <si>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</si>
  <si>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</si>
  <si>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</si>
  <si>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</si>
  <si>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</si>
  <si>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</si>
  <si>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</si>
  <si>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</si>
  <si>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</si>
  <si>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</si>
  <si>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</si>
  <si>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</si>
  <si>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</si>
  <si>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</si>
  <si>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</si>
  <si>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</si>
  <si>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</si>
  <si>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</si>
  <si>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</si>
  <si>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</si>
  <si>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</si>
  <si>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</si>
  <si>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</si>
  <si>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</si>
  <si>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</si>
  <si>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</si>
  <si>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</si>
  <si>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</si>
  <si>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</si>
  <si>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</si>
  <si>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</si>
  <si>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</si>
  <si>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</si>
  <si>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</si>
  <si>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</si>
  <si>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</si>
  <si>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</si>
  <si>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</si>
  <si>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</si>
  <si>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</si>
  <si>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</si>
  <si>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</si>
  <si>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</si>
  <si>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</si>
  <si>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</si>
  <si>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</si>
  <si>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</si>
  <si>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</si>
  <si>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</si>
  <si>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</si>
  <si>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</si>
  <si>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</si>
  <si>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</si>
  <si>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</si>
  <si>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</si>
  <si>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</si>
  <si>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</si>
  <si>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</si>
  <si>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</si>
  <si>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</si>
  <si>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</si>
  <si>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</si>
  <si>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</si>
  <si>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</si>
  <si>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</si>
  <si>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</si>
  <si>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</si>
  <si>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</si>
  <si>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</si>
  <si>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</si>
  <si>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</si>
  <si>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</si>
  <si>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</si>
  <si>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</si>
  <si>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</si>
  <si>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</si>
  <si>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</si>
  <si>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</si>
  <si>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</si>
  <si>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</si>
  <si>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</si>
  <si>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</si>
  <si>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</si>
  <si>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</si>
  <si>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</si>
  <si>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</si>
  <si>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</si>
  <si>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</si>
  <si>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</si>
  <si>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</si>
  <si>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</si>
  <si>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</si>
  <si>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</si>
  <si>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</si>
  <si>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</si>
  <si>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</si>
  <si>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</si>
  <si>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</si>
  <si>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</si>
  <si>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</si>
  <si>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</si>
  <si>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</si>
  <si>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</si>
  <si>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</si>
  <si>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</si>
  <si>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</si>
  <si>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</si>
  <si>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</si>
  <si>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</si>
  <si>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</si>
  <si>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</si>
  <si>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</si>
  <si>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</si>
  <si>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</si>
  <si>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</si>
  <si>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</si>
  <si>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</si>
  <si>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</si>
  <si>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</si>
  <si>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</si>
  <si>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</si>
  <si>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</si>
  <si>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</si>
  <si>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</si>
  <si>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</si>
  <si>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</si>
  <si>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</si>
  <si>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</si>
  <si>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</si>
  <si>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</si>
  <si>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</si>
  <si>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</si>
  <si>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</si>
  <si>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</si>
  <si>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</si>
  <si>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</si>
  <si>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</si>
  <si>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</si>
  <si>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</si>
  <si>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</si>
  <si>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</si>
  <si>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</si>
  <si>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</si>
  <si>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</si>
  <si>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</si>
  <si>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</si>
  <si>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</si>
  <si>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</si>
  <si>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</si>
  <si>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</si>
  <si>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</si>
  <si>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</si>
  <si>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</si>
  <si>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</si>
  <si>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</si>
  <si>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</si>
  <si>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</si>
  <si>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</si>
  <si>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</si>
  <si>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</si>
  <si>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</si>
  <si>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</si>
  <si>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</si>
  <si>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</si>
  <si>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</si>
  <si>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</si>
  <si>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</si>
  <si>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</si>
  <si>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</si>
  <si>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</si>
  <si>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</si>
  <si>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</si>
  <si>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</si>
  <si>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</si>
  <si>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</si>
  <si>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</si>
  <si>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</si>
  <si>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</si>
  <si>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</si>
  <si>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</si>
  <si>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</si>
  <si>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</si>
  <si>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</si>
  <si>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</si>
  <si>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</si>
  <si>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</si>
  <si>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</si>
  <si>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</si>
  <si>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</si>
  <si>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</si>
  <si>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</si>
  <si>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</si>
  <si>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</si>
  <si>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</si>
  <si>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</si>
  <si>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</si>
  <si>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</si>
  <si>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</si>
  <si>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</si>
  <si>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</si>
  <si>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</si>
  <si>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</si>
  <si>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</si>
  <si>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</si>
  <si>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</si>
  <si>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</si>
  <si>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</si>
  <si>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</si>
  <si>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</si>
  <si>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</si>
  <si>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</si>
  <si>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</si>
  <si>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</si>
  <si>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</si>
  <si>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</si>
  <si>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</si>
  <si>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</si>
  <si>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</si>
  <si>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</si>
  <si>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</si>
  <si>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</si>
  <si>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</si>
  <si>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</si>
  <si>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</si>
  <si>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</si>
  <si>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</si>
  <si>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</si>
  <si>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</si>
  <si>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</si>
  <si>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</si>
  <si>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</si>
  <si>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</si>
  <si>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</si>
  <si>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</si>
  <si>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</si>
  <si>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</si>
  <si>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</si>
  <si>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</si>
  <si>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</si>
  <si>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</si>
  <si>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</si>
  <si>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</si>
  <si>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</si>
  <si>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</si>
  <si>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</si>
  <si>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</si>
  <si>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</si>
  <si>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</si>
  <si>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</si>
  <si>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</si>
  <si>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</si>
  <si>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</si>
  <si>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</si>
  <si>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</si>
  <si>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</si>
  <si>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</si>
  <si>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</si>
  <si>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</si>
  <si>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</si>
  <si>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</si>
  <si>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</si>
  <si>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</si>
  <si>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</si>
  <si>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</si>
  <si>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</si>
  <si>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</si>
  <si>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</si>
  <si>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</si>
  <si>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</si>
  <si>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</si>
  <si>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</si>
  <si>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</si>
  <si>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</si>
  <si>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</si>
  <si>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</si>
  <si>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</si>
  <si>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</si>
  <si>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</si>
  <si>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</si>
  <si>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</si>
  <si>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</si>
  <si>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</si>
  <si>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</si>
  <si>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</si>
  <si>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</si>
  <si>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</si>
  <si>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</si>
  <si>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</si>
  <si>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</si>
  <si>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</si>
  <si>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</si>
  <si>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</si>
  <si>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</si>
  <si>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</si>
  <si>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</si>
  <si>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</si>
  <si>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</si>
  <si>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</si>
  <si>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</si>
  <si>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</si>
  <si>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</si>
  <si>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</si>
  <si>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</si>
  <si>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</si>
  <si>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</si>
  <si>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</si>
  <si>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</si>
  <si>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</si>
  <si>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</si>
  <si>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</si>
  <si>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</si>
  <si>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</si>
  <si>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</si>
  <si>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</si>
  <si>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</si>
  <si>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</si>
  <si>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</si>
  <si>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</si>
  <si>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</si>
  <si>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</si>
  <si>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</si>
  <si>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</si>
  <si>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</si>
  <si>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</si>
  <si>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</si>
  <si>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</si>
  <si>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</si>
  <si>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</si>
  <si>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</si>
  <si>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</si>
  <si>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</si>
  <si>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</si>
  <si>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</si>
  <si>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</si>
  <si>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</si>
  <si>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</si>
  <si>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</si>
  <si>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</si>
  <si>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</si>
  <si>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</si>
  <si>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</si>
  <si>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</si>
  <si>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</si>
  <si>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</si>
  <si>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</si>
  <si>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</si>
  <si>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</si>
  <si>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</si>
  <si>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</si>
  <si>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</si>
  <si>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</si>
  <si>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</si>
  <si>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</si>
  <si>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</si>
  <si>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</si>
  <si>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</si>
  <si>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</si>
  <si>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</si>
  <si>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</si>
  <si>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</si>
  <si>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</si>
  <si>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</si>
  <si>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</si>
  <si>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</si>
  <si>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</si>
  <si>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</si>
  <si>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</si>
  <si>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</si>
  <si>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</si>
  <si>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</si>
  <si>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</si>
  <si>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</si>
  <si>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</si>
  <si>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</si>
  <si>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</si>
  <si>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</si>
  <si>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</si>
  <si>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</si>
  <si>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</si>
  <si>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</si>
  <si>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</si>
  <si>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</si>
  <si>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</si>
  <si>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</si>
  <si>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</si>
  <si>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</si>
  <si>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</si>
  <si>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</si>
  <si>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</si>
  <si>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</si>
  <si>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</si>
  <si>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</si>
  <si>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</si>
  <si>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</si>
  <si>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</si>
  <si>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</si>
  <si>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</si>
  <si>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</si>
  <si>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</si>
  <si>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</si>
  <si>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</si>
  <si>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</si>
  <si>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</si>
  <si>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</si>
  <si>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</si>
  <si>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</si>
  <si>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</si>
  <si>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</si>
  <si>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</si>
  <si>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</si>
  <si>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</si>
  <si>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</si>
  <si>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</si>
  <si>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</si>
  <si>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</si>
  <si>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</si>
  <si>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</si>
  <si>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</si>
  <si>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</si>
  <si>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</si>
  <si>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</si>
  <si>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</si>
  <si>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</si>
  <si>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</si>
  <si>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</si>
  <si>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</si>
  <si>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</si>
  <si>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</si>
  <si>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</si>
  <si>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</si>
  <si>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</si>
  <si>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</si>
  <si>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</si>
  <si>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</si>
  <si>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</si>
  <si>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</si>
  <si>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</si>
  <si>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</si>
  <si>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</si>
  <si>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</si>
  <si>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</si>
  <si>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</si>
  <si>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</si>
  <si>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</si>
  <si>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</si>
  <si>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</si>
  <si>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</si>
  <si>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</si>
  <si>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</si>
  <si>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</si>
  <si>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</si>
  <si>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</si>
  <si>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</si>
  <si>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</si>
  <si>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</si>
  <si>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</si>
  <si>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</si>
  <si>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</si>
  <si>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</si>
  <si>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</si>
  <si>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</si>
  <si>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</si>
  <si>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</si>
  <si>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</si>
  <si>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</si>
  <si>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</si>
  <si>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</si>
  <si>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</si>
  <si>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</si>
  <si>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</si>
  <si>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</si>
  <si>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</si>
  <si>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</si>
  <si>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</si>
  <si>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</si>
  <si>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</si>
  <si>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</si>
  <si>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</si>
  <si>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</si>
  <si>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</si>
  <si>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</si>
  <si>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</si>
  <si>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</si>
  <si>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</si>
  <si>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</si>
  <si>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</si>
  <si>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</si>
  <si>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</si>
  <si>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</si>
  <si>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</si>
  <si>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</si>
  <si>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</si>
  <si>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</si>
  <si>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</si>
  <si>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</si>
  <si>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</si>
  <si>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</si>
  <si>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</si>
  <si>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</si>
  <si>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</si>
  <si>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</si>
  <si>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</si>
  <si>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</si>
  <si>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</si>
  <si>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</si>
  <si>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</si>
  <si>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</si>
  <si>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</si>
  <si>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</si>
  <si>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</si>
  <si>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</si>
  <si>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</si>
  <si>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</si>
  <si>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</si>
  <si>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</si>
  <si>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</si>
  <si>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</si>
  <si>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</si>
  <si>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</si>
  <si>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</si>
  <si>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</si>
  <si>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</si>
  <si>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</si>
  <si>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</si>
  <si>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</si>
  <si>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</si>
  <si>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</si>
  <si>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</si>
  <si>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</si>
  <si>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</si>
  <si>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</si>
  <si>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</si>
  <si>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</si>
  <si>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</si>
  <si>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</si>
  <si>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</si>
  <si>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</si>
  <si>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</si>
  <si>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</si>
  <si>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</si>
  <si>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</si>
  <si>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</si>
  <si>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</si>
  <si>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</si>
  <si>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</si>
  <si>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</si>
  <si>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</si>
  <si>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</si>
  <si>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</si>
  <si>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</si>
  <si>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</si>
  <si>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</si>
  <si>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</si>
  <si>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</si>
  <si>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</si>
  <si>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</si>
  <si>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</si>
  <si>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</si>
  <si>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</si>
  <si>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</si>
  <si>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</si>
  <si>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</si>
  <si>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</si>
  <si>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</si>
  <si>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</si>
  <si>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</si>
  <si>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</si>
  <si>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</si>
  <si>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</si>
  <si>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</si>
  <si>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</si>
  <si>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</si>
  <si>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</si>
  <si>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</si>
  <si>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</si>
  <si>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</si>
  <si>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</si>
  <si>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</si>
  <si>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</si>
  <si>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</si>
  <si>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</si>
  <si>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</si>
  <si>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</si>
  <si>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</si>
  <si>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</si>
  <si>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</si>
  <si>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</si>
  <si>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</si>
  <si>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</si>
  <si>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</si>
  <si>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</si>
  <si>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</si>
  <si>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</si>
  <si>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</si>
  <si>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</si>
  <si>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</si>
  <si>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</si>
  <si>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</si>
  <si>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</si>
  <si>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</si>
  <si>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</si>
  <si>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</si>
  <si>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</si>
  <si>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</si>
  <si>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</si>
  <si>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</si>
  <si>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</si>
  <si>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</si>
  <si>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</si>
  <si>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</si>
  <si>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</si>
  <si>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</si>
  <si>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</si>
  <si>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</si>
  <si>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</si>
  <si>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</si>
  <si>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</si>
  <si>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</si>
  <si>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</si>
  <si>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</si>
  <si>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</si>
  <si>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</si>
  <si>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</si>
  <si>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</si>
  <si>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</si>
  <si>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</si>
  <si>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</si>
  <si>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</si>
  <si>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</si>
  <si>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</si>
  <si>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</si>
  <si>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</si>
  <si>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</si>
  <si>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</si>
  <si>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</si>
  <si>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</si>
  <si>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</si>
  <si>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</si>
  <si>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</si>
  <si>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</si>
  <si>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</si>
  <si>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</si>
  <si>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</si>
  <si>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</si>
  <si>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</si>
  <si>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</si>
  <si>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</si>
  <si>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</si>
  <si>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</si>
  <si>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</si>
  <si>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</si>
  <si>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</si>
  <si>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</si>
  <si>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</si>
  <si>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</si>
  <si>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</si>
  <si>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</si>
  <si>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</si>
  <si>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</si>
  <si>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</si>
  <si>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</si>
  <si>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</si>
  <si>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</si>
  <si>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</si>
  <si>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</si>
  <si>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</si>
  <si>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</si>
  <si>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</si>
  <si>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</si>
  <si>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</si>
  <si>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</si>
  <si>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</si>
  <si>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</si>
  <si>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</si>
  <si>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</si>
  <si>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</si>
  <si>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</si>
  <si>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</si>
  <si>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</si>
  <si>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</si>
  <si>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</si>
  <si>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</si>
  <si>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</si>
  <si>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</si>
  <si>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</si>
  <si>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</si>
  <si>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</si>
  <si>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</si>
  <si>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</si>
  <si>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</si>
  <si>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</si>
  <si>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</si>
  <si>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</si>
  <si>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</si>
  <si>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</si>
  <si>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</si>
  <si>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</si>
  <si>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</si>
  <si>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</si>
  <si>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</si>
  <si>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</si>
  <si>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</si>
  <si>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</si>
  <si>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</si>
  <si>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</si>
  <si>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</si>
  <si>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</si>
  <si>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</si>
  <si>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</si>
  <si>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</si>
  <si>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</si>
  <si>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</si>
  <si>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</si>
  <si>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</si>
  <si>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</si>
  <si>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</si>
  <si>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</si>
  <si>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</si>
  <si>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</si>
  <si>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</si>
  <si>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</si>
  <si>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</si>
  <si>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</si>
  <si>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</si>
  <si>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</si>
  <si>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</si>
  <si>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</si>
  <si>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</si>
  <si>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</si>
  <si>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</si>
  <si>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</si>
  <si>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</si>
  <si>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</si>
  <si>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</si>
  <si>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</si>
  <si>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</si>
  <si>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</si>
  <si>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</si>
  <si>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</si>
  <si>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</si>
  <si>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</si>
  <si>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</si>
  <si>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</si>
  <si>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</si>
  <si>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</si>
  <si>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</si>
  <si>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</si>
  <si>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</si>
  <si>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</si>
  <si>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</si>
  <si>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</si>
  <si>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</si>
  <si>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</si>
  <si>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</si>
  <si>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</si>
  <si>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</si>
  <si>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</si>
  <si>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</si>
  <si>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</si>
  <si>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</si>
  <si>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</si>
  <si>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</si>
  <si>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</si>
  <si>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</si>
  <si>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</si>
  <si>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</si>
  <si>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</si>
  <si>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</si>
  <si>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</si>
  <si>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</si>
  <si>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</si>
  <si>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</si>
  <si>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</si>
  <si>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</si>
  <si>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</si>
  <si>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</si>
  <si>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</si>
  <si>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</si>
  <si>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</si>
  <si>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</si>
  <si>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</si>
  <si>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</si>
  <si>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</si>
  <si>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</si>
  <si>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</si>
  <si>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</si>
  <si>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</si>
  <si>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</si>
  <si>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</si>
  <si>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</si>
  <si>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</si>
  <si>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</si>
  <si>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</si>
  <si>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</si>
  <si>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</si>
  <si>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</si>
  <si>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</si>
  <si>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</si>
  <si>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</si>
  <si>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</si>
  <si>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</si>
  <si>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</si>
  <si>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</si>
  <si>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</si>
  <si>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</si>
  <si>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</si>
  <si>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</si>
  <si>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</si>
  <si>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</si>
  <si>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</si>
  <si>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</si>
  <si>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</si>
  <si>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</si>
  <si>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</si>
  <si>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</si>
  <si>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</si>
  <si>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</si>
  <si>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</si>
  <si>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</si>
  <si>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</si>
  <si>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</si>
  <si>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</si>
  <si>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</si>
  <si>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</si>
  <si>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</si>
  <si>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</si>
  <si>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</si>
  <si>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</si>
  <si>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</si>
  <si>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</si>
  <si>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</si>
  <si>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</si>
  <si>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</si>
  <si>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</si>
  <si>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</si>
  <si>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</si>
  <si>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</si>
  <si>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</si>
  <si>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</si>
  <si>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</si>
  <si>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</si>
  <si>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</si>
  <si>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</si>
  <si>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</si>
  <si>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</si>
  <si>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</si>
  <si>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</si>
  <si>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</si>
  <si>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</si>
  <si>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</si>
  <si>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</si>
  <si>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</si>
  <si>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</si>
  <si>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</si>
  <si>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</si>
  <si>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</si>
  <si>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</si>
  <si>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</si>
  <si>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</si>
  <si>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</si>
  <si>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</si>
  <si>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</si>
  <si>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</si>
  <si>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</si>
  <si>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</si>
  <si>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</si>
  <si>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</si>
  <si>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</si>
  <si>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</si>
  <si>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</si>
  <si>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</si>
  <si>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</si>
  <si>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</si>
  <si>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</si>
  <si>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</si>
  <si>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</si>
  <si>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</si>
  <si>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</si>
  <si>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</si>
  <si>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</si>
  <si>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</si>
  <si>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</si>
  <si>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</si>
  <si>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</si>
  <si>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</si>
  <si>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</si>
  <si>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</si>
  <si>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</si>
  <si>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</si>
  <si>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</si>
  <si>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</si>
  <si>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</si>
  <si>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</si>
  <si>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</si>
  <si>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</si>
  <si>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</si>
  <si>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</si>
  <si>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</si>
  <si>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</si>
  <si>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</si>
  <si>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</si>
  <si>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</si>
  <si>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</si>
  <si>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</si>
  <si>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</si>
  <si>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</si>
  <si>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</si>
  <si>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</si>
  <si>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</si>
  <si>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</si>
  <si>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</si>
  <si>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</si>
  <si>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</si>
  <si>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</si>
  <si>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</si>
  <si>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</si>
  <si>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</si>
  <si>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</si>
  <si>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</si>
  <si>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</si>
  <si>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</si>
  <si>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</si>
  <si>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</si>
  <si>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</si>
  <si>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</si>
  <si>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</si>
  <si>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</si>
  <si>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</si>
  <si>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</si>
  <si>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</si>
  <si>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</si>
  <si>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</si>
  <si>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</si>
  <si>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</si>
  <si>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</si>
  <si>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</si>
  <si>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</si>
  <si>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</si>
  <si>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</si>
  <si>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</si>
  <si>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</si>
  <si>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</si>
  <si>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</si>
  <si>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</si>
  <si>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</si>
  <si>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</si>
  <si>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</si>
  <si>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</si>
  <si>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</si>
  <si>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</si>
  <si>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</si>
  <si>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</si>
  <si>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</si>
  <si>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</si>
  <si>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</si>
  <si>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</si>
  <si>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</si>
  <si>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</si>
  <si>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</si>
  <si>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</si>
  <si>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</si>
  <si>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</si>
  <si>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</si>
  <si>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</si>
  <si>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</si>
  <si>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</si>
  <si>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</si>
  <si>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</si>
  <si>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</si>
  <si>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</si>
  <si>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</si>
  <si>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</si>
  <si>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</si>
  <si>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</si>
  <si>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</si>
  <si>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</si>
  <si>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</si>
  <si>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</si>
  <si>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</si>
  <si>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</si>
  <si>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</si>
  <si>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</si>
  <si>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</si>
  <si>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</si>
  <si>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</si>
  <si>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</si>
  <si>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</si>
  <si>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</si>
  <si>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</si>
  <si>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</si>
  <si>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</si>
  <si>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</si>
  <si>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</si>
  <si>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</si>
  <si>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</si>
  <si>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</si>
  <si>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</si>
  <si>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</si>
  <si>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</si>
  <si>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</si>
  <si>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</si>
  <si>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</si>
  <si>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</si>
  <si>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</si>
  <si>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</si>
  <si>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</si>
  <si>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</si>
  <si>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</si>
  <si>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</si>
  <si>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</si>
  <si>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</si>
  <si>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</si>
  <si>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</si>
  <si>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</si>
  <si>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</si>
  <si>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</si>
  <si>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</si>
  <si>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</si>
  <si>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</si>
  <si>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</si>
  <si>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</si>
  <si>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</si>
  <si>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</si>
  <si>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</si>
  <si>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</si>
  <si>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</si>
  <si>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</si>
  <si>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</si>
  <si>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</si>
  <si>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</si>
  <si>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</si>
  <si>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</si>
  <si>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</si>
  <si>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</si>
  <si>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</si>
  <si>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</si>
  <si>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</si>
  <si>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</si>
  <si>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</si>
  <si>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</si>
  <si>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</si>
  <si>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</si>
  <si>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</si>
  <si>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</si>
  <si>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</si>
  <si>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</si>
  <si>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</si>
  <si>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</si>
  <si>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</si>
  <si>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</si>
  <si>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</si>
  <si>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</si>
  <si>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</si>
  <si>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</si>
  <si>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</si>
  <si>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</si>
  <si>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</si>
  <si>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</si>
  <si>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</si>
  <si>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</si>
  <si>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</si>
  <si>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</si>
  <si>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</si>
  <si>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</si>
  <si>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</si>
  <si>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</si>
  <si>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</si>
  <si>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</si>
  <si>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</si>
  <si>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</si>
  <si>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</si>
  <si>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</si>
  <si>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</si>
  <si>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</si>
  <si>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</si>
  <si>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</si>
  <si>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</si>
  <si>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</si>
  <si>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</si>
  <si>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</si>
  <si>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</si>
  <si>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</si>
  <si>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</si>
  <si>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</si>
  <si>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</si>
  <si>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</si>
  <si>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</si>
  <si>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</si>
  <si>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</si>
  <si>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</si>
  <si>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</si>
  <si>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</si>
  <si>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</si>
  <si>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</si>
  <si>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</si>
  <si>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</si>
  <si>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</si>
  <si>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</si>
  <si>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</si>
  <si>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</si>
  <si>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</si>
  <si>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</si>
  <si>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</si>
  <si>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</si>
  <si>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</si>
  <si>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</si>
  <si>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</si>
  <si>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</si>
  <si>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</si>
  <si>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</si>
  <si>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</si>
  <si>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</si>
  <si>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</si>
  <si>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</si>
  <si>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</si>
  <si>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</si>
  <si>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</si>
  <si>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</si>
  <si>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</si>
  <si>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</si>
  <si>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</si>
  <si>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</si>
  <si>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</si>
  <si>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</si>
  <si>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</si>
  <si>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</si>
  <si>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</si>
  <si>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</si>
  <si>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</si>
  <si>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</si>
  <si>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</si>
  <si>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</si>
  <si>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</si>
  <si>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</si>
  <si>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</si>
  <si>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</si>
  <si>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</si>
  <si>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</si>
  <si>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</si>
  <si>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</si>
  <si>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</si>
  <si>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</si>
  <si>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</si>
  <si>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</si>
  <si>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</si>
  <si>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</si>
  <si>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</si>
  <si>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</si>
  <si>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</si>
  <si>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</si>
  <si>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</si>
  <si>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</si>
  <si>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</si>
  <si>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</si>
  <si>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</si>
  <si>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</si>
  <si>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</si>
  <si>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</si>
  <si>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</si>
  <si>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</si>
  <si>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</si>
  <si>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</si>
  <si>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</si>
  <si>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</si>
  <si>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</si>
  <si>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</si>
  <si>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</si>
  <si>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</si>
  <si>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</si>
  <si>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</si>
  <si>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</si>
  <si>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</si>
  <si>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</si>
  <si>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</si>
  <si>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</si>
  <si>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</si>
  <si>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</si>
  <si>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</si>
  <si>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</si>
  <si>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</si>
  <si>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</si>
  <si>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</si>
  <si>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</si>
  <si>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</si>
  <si>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</si>
  <si>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</si>
  <si>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</si>
  <si>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</si>
  <si>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</si>
  <si>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</si>
  <si>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</si>
  <si>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</si>
  <si>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</si>
  <si>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</si>
  <si>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</si>
  <si>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</si>
  <si>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</si>
  <si>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</si>
  <si>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</si>
  <si>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</si>
  <si>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</si>
  <si>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</si>
  <si>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</si>
  <si>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</si>
  <si>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</si>
  <si>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</si>
  <si>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</si>
  <si>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</si>
  <si>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</si>
  <si>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</si>
  <si>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</si>
  <si>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</si>
  <si>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</si>
  <si>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</si>
  <si>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</si>
  <si>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</si>
  <si>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</si>
  <si>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</si>
  <si>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</si>
  <si>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</si>
  <si>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</si>
  <si>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</si>
  <si>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</si>
  <si>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</si>
  <si>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</si>
  <si>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</si>
  <si>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</si>
  <si>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</si>
  <si>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</si>
  <si>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</si>
  <si>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</si>
  <si>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</si>
  <si>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</si>
  <si>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</si>
  <si>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</si>
  <si>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</si>
  <si>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</si>
  <si>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</si>
  <si>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</si>
  <si>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</si>
  <si>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</si>
  <si>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</si>
  <si>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</si>
  <si>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</si>
  <si>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</si>
  <si>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</si>
  <si>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</si>
  <si>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</si>
  <si>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</si>
  <si>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</si>
  <si>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</si>
  <si>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</si>
  <si>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</si>
  <si>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</si>
  <si>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</si>
  <si>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</si>
  <si>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</si>
  <si>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</si>
  <si>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</si>
  <si>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</si>
  <si>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</si>
  <si>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</si>
  <si>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</si>
  <si>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</si>
  <si>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</si>
  <si>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</si>
  <si>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</si>
  <si>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</si>
  <si>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</si>
  <si>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</si>
  <si>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</si>
  <si>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</si>
  <si>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</si>
  <si>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</si>
  <si>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</si>
  <si>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</si>
  <si>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</si>
  <si>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</si>
  <si>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</si>
  <si>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</si>
  <si>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</si>
  <si>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</si>
  <si>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</si>
  <si>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</si>
  <si>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</si>
  <si>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</si>
  <si>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</si>
  <si>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</si>
  <si>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</si>
  <si>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</si>
  <si>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</si>
  <si>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</si>
  <si>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</si>
  <si>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</si>
  <si>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</si>
  <si>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</si>
  <si>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</si>
  <si>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</si>
  <si>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</si>
  <si>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</si>
  <si>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</si>
  <si>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</si>
  <si>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</si>
  <si>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</si>
  <si>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</si>
  <si>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</si>
  <si>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</si>
  <si>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</si>
  <si>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</si>
  <si>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</si>
  <si>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</si>
  <si>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</si>
  <si>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</si>
  <si>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</si>
  <si>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</si>
  <si>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</si>
  <si>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</si>
  <si>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</si>
  <si>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</si>
  <si>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</si>
  <si>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</si>
  <si>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</si>
  <si>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</si>
  <si>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</si>
  <si>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</si>
  <si>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</si>
  <si>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</si>
  <si>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</si>
  <si>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</si>
  <si>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</si>
  <si>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</si>
  <si>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</si>
  <si>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</si>
  <si>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</si>
  <si>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</si>
  <si>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</si>
  <si>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</si>
  <si>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</si>
  <si>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</si>
  <si>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</si>
  <si>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</si>
  <si>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</si>
  <si>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</si>
  <si>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</si>
  <si>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</si>
  <si>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</si>
  <si>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</si>
  <si>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</si>
  <si>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</si>
  <si>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</si>
  <si>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</si>
  <si>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</si>
  <si>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</si>
  <si>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</si>
  <si>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</si>
  <si>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</si>
  <si>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</si>
  <si>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</si>
  <si>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</si>
  <si>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</si>
  <si>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</si>
  <si>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</si>
  <si>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</si>
  <si>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</si>
  <si>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</si>
  <si>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</si>
  <si>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</si>
  <si>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</si>
  <si>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</si>
  <si>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</si>
  <si>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</si>
  <si>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</si>
  <si>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</si>
  <si>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</si>
  <si>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</si>
  <si>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</si>
  <si>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</si>
  <si>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</si>
  <si>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</si>
  <si>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</si>
  <si>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</si>
  <si>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</si>
  <si>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</si>
  <si>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</si>
  <si>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</si>
  <si>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</si>
  <si>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</si>
  <si>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</si>
  <si>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</si>
  <si>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</si>
  <si>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</si>
  <si>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</si>
  <si>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</si>
  <si>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</si>
  <si>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</si>
  <si>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</si>
  <si>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</si>
  <si>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</si>
  <si>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</si>
  <si>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</si>
  <si>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</si>
  <si>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</si>
  <si>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</si>
  <si>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</si>
  <si>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</si>
  <si>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</si>
  <si>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</si>
  <si>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</si>
  <si>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</si>
  <si>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</si>
  <si>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</si>
  <si>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</si>
  <si>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</si>
  <si>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</si>
  <si>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</si>
  <si>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</si>
  <si>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</si>
  <si>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</si>
  <si>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</si>
  <si>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</si>
  <si>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</si>
  <si>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</si>
  <si>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</si>
  <si>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</si>
  <si>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</si>
  <si>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</si>
  <si>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</si>
  <si>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</si>
  <si>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</si>
  <si>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</si>
  <si>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</si>
  <si>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</si>
  <si>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</si>
  <si>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</si>
  <si>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</si>
  <si>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</si>
  <si>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</si>
  <si>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</si>
  <si>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</si>
  <si>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</si>
  <si>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</si>
  <si>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</si>
  <si>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</si>
  <si>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</si>
  <si>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</si>
  <si>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</si>
  <si>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</si>
  <si>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</si>
  <si>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</si>
  <si>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</si>
  <si>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</si>
  <si>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</si>
  <si>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</si>
  <si>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</si>
  <si>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</si>
  <si>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</si>
  <si>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</si>
  <si>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</si>
  <si>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</si>
  <si>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</si>
  <si>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</si>
  <si>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</si>
  <si>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</si>
  <si>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</si>
  <si>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</si>
  <si>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</si>
  <si>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</si>
  <si>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</si>
  <si>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</si>
  <si>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</si>
  <si>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</si>
  <si>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</si>
  <si>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</si>
  <si>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</si>
  <si>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</si>
  <si>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</si>
  <si>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</si>
  <si>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</si>
  <si>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</si>
  <si>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</si>
  <si>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</si>
  <si>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</si>
  <si>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</si>
  <si>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</si>
  <si>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</si>
  <si>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</si>
  <si>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</si>
  <si>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</si>
  <si>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</si>
  <si>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</si>
  <si>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</si>
  <si>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</si>
  <si>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</si>
  <si>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</si>
  <si>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</si>
  <si>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</si>
  <si>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</si>
  <si>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</si>
  <si>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</si>
  <si>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</si>
  <si>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</si>
  <si>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</si>
  <si>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</si>
  <si>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</si>
  <si>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</si>
  <si>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</si>
  <si>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</si>
  <si>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</si>
  <si>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</si>
  <si>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</si>
  <si>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</si>
  <si>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</si>
  <si>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</si>
  <si>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</si>
  <si>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</si>
  <si>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</si>
  <si>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</si>
  <si>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</si>
  <si>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</si>
  <si>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</si>
  <si>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</si>
  <si>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</si>
  <si>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</si>
  <si>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</si>
  <si>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</si>
  <si>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</si>
  <si>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</si>
  <si>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</si>
  <si>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</si>
  <si>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</si>
  <si>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</si>
  <si>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</si>
  <si>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</si>
  <si>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</si>
  <si>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</si>
  <si>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</si>
  <si>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</si>
  <si>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</si>
  <si>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</si>
  <si>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</si>
  <si>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</si>
  <si>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</si>
  <si>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</si>
  <si>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</si>
  <si>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</si>
  <si>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</si>
  <si>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</si>
  <si>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</si>
  <si>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</si>
  <si>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</si>
  <si>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</si>
  <si>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</si>
  <si>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</si>
  <si>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</si>
  <si>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</si>
  <si>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</si>
  <si>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</si>
  <si>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</si>
  <si>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</si>
  <si>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</si>
  <si>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</si>
  <si>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</si>
  <si>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</si>
  <si>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</si>
  <si>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</si>
  <si>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</si>
  <si>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</si>
  <si>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</si>
  <si>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</si>
  <si>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</si>
  <si>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</si>
  <si>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</si>
  <si>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</si>
  <si>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</si>
  <si>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</si>
  <si>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</si>
  <si>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</si>
  <si>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</si>
  <si>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</si>
  <si>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</si>
  <si>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</si>
  <si>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</si>
  <si>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</si>
  <si>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</si>
  <si>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</si>
  <si>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</si>
  <si>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</si>
  <si>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</si>
  <si>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</si>
  <si>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</si>
  <si>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</si>
  <si>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</si>
  <si>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</si>
  <si>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</si>
  <si>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</si>
  <si>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</si>
  <si>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</si>
  <si>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</si>
  <si>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</si>
  <si>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</si>
  <si>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</si>
  <si>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</si>
  <si>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</si>
  <si>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</si>
  <si>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</si>
  <si>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</si>
  <si>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</si>
  <si>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</si>
  <si>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</si>
  <si>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</si>
  <si>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</si>
  <si>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</si>
  <si>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</si>
  <si>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</si>
  <si>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</si>
  <si>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</si>
  <si>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</si>
  <si>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</si>
  <si>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</si>
  <si>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</si>
  <si>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</si>
  <si>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</si>
  <si>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</si>
  <si>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</si>
  <si>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</si>
  <si>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</si>
  <si>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</si>
  <si>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</si>
  <si>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</si>
  <si>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</si>
  <si>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</si>
  <si>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</si>
  <si>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</si>
  <si>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</si>
  <si>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</si>
  <si>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</si>
  <si>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</si>
  <si>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</si>
  <si>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</si>
  <si>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</si>
  <si>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</si>
  <si>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</si>
  <si>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</si>
  <si>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</si>
  <si>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</si>
  <si>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</si>
  <si>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</si>
  <si>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</si>
  <si>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</si>
  <si>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</si>
  <si>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</si>
  <si>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</si>
  <si>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</si>
  <si>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</si>
  <si>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</si>
  <si>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</si>
  <si>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</si>
  <si>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</si>
  <si>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</si>
  <si>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</si>
  <si>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</si>
  <si>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</si>
  <si>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</si>
  <si>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</si>
  <si>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</si>
  <si>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</si>
  <si>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</si>
  <si>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</si>
  <si>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</si>
  <si>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</si>
  <si>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</si>
  <si>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</si>
  <si>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</si>
  <si>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</si>
  <si>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</si>
  <si>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</si>
  <si>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</si>
  <si>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</si>
  <si>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</si>
  <si>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</si>
  <si>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</si>
  <si>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</si>
  <si>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</si>
  <si>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</si>
  <si>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</si>
  <si>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</si>
  <si>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</si>
  <si>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</si>
  <si>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</si>
  <si>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</si>
  <si>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</si>
  <si>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</si>
  <si>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</si>
  <si>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</si>
  <si>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</si>
  <si>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</si>
  <si>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</si>
  <si>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</si>
  <si>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</si>
  <si>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</si>
  <si>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</si>
  <si>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</si>
  <si>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</si>
  <si>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</si>
  <si>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</si>
  <si>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</si>
  <si>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</si>
  <si>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</si>
  <si>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</si>
  <si>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</si>
  <si>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</si>
  <si>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</si>
  <si>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</si>
  <si>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</si>
  <si>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</si>
  <si>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</si>
  <si>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</si>
  <si>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</si>
  <si>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</si>
  <si>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</si>
  <si>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</si>
  <si>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</si>
  <si>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</si>
  <si>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</si>
  <si>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</si>
  <si>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</si>
  <si>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</si>
  <si>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</si>
  <si>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</si>
  <si>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</si>
  <si>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</si>
  <si>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</si>
  <si>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</si>
  <si>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</si>
  <si>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</si>
  <si>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</si>
  <si>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</si>
  <si>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</si>
  <si>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</si>
  <si>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</si>
  <si>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</si>
  <si>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</si>
  <si>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</si>
  <si>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</si>
  <si>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</si>
  <si>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</si>
  <si>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</si>
  <si>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</si>
  <si>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</si>
  <si>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</si>
  <si>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</si>
  <si>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</si>
  <si>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</si>
  <si>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</si>
  <si>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</si>
  <si>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</si>
  <si>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</si>
  <si>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</si>
  <si>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</si>
  <si>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</si>
  <si>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</si>
  <si>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</si>
  <si>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</si>
  <si>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</si>
  <si>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</si>
  <si>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</si>
  <si>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</si>
  <si>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</si>
  <si>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</si>
  <si>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</si>
  <si>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</si>
  <si>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</si>
  <si>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</si>
  <si>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</si>
  <si>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</si>
  <si>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</si>
  <si>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</si>
  <si>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</si>
  <si>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</si>
  <si>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</si>
  <si>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</si>
  <si>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</si>
  <si>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</si>
  <si>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</si>
  <si>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</si>
  <si>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</si>
  <si>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</si>
  <si>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</si>
  <si>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</si>
  <si>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</si>
  <si>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</si>
  <si>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</si>
  <si>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</si>
  <si>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</si>
  <si>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</si>
  <si>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</si>
  <si>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</si>
  <si>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</si>
  <si>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</si>
  <si>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</si>
  <si>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</si>
  <si>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</si>
  <si>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</si>
  <si>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</si>
  <si>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</si>
  <si>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</si>
  <si>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</si>
  <si>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</si>
  <si>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</si>
  <si>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</si>
  <si>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</si>
  <si>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</si>
  <si>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</si>
  <si>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</si>
  <si>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</si>
  <si>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</si>
  <si>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</si>
  <si>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</si>
  <si>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</si>
  <si>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</si>
  <si>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</si>
  <si>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</si>
  <si>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</si>
  <si>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</si>
  <si>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</si>
  <si>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</si>
  <si>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</si>
  <si>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</si>
  <si>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</si>
  <si>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</si>
  <si>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</si>
  <si>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</si>
  <si>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</si>
  <si>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</si>
  <si>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</si>
  <si>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</si>
  <si>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</si>
  <si>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</si>
  <si>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</si>
  <si>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</si>
  <si>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</si>
  <si>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</si>
  <si>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</si>
  <si>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</si>
  <si>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</si>
  <si>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</si>
  <si>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</si>
  <si>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</si>
  <si>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</si>
  <si>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</si>
  <si>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</si>
  <si>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</si>
  <si>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</si>
  <si>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</si>
  <si>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</si>
  <si>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</si>
  <si>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</si>
  <si>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</si>
  <si>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</si>
  <si>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</si>
  <si>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</si>
  <si>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</si>
  <si>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</si>
  <si>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</si>
  <si>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</si>
  <si>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</si>
  <si>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</si>
  <si>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</si>
  <si>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</si>
  <si>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</si>
  <si>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</si>
  <si>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</si>
  <si>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</si>
  <si>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</si>
  <si>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</si>
  <si>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</si>
  <si>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</si>
  <si>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</si>
  <si>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</si>
  <si>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</si>
  <si>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</si>
  <si>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</si>
  <si>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</si>
  <si>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</si>
  <si>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</si>
  <si>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</si>
  <si>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</si>
  <si>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</si>
  <si>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</si>
  <si>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</si>
  <si>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</si>
  <si>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</si>
  <si>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</si>
  <si>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</si>
  <si>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</si>
  <si>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</si>
  <si>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</si>
  <si>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</si>
  <si>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</si>
  <si>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</si>
  <si>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</si>
  <si>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</si>
  <si>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</si>
  <si>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</si>
  <si>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</si>
  <si>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</si>
  <si>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</si>
  <si>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</si>
  <si>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</si>
  <si>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</si>
  <si>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</si>
  <si>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</si>
  <si>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</si>
  <si>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</si>
  <si>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</si>
  <si>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</si>
  <si>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</si>
  <si>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</si>
  <si>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</si>
  <si>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</si>
  <si>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</si>
  <si>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</si>
  <si>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</si>
  <si>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</si>
  <si>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</si>
  <si>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</si>
  <si>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</si>
  <si>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</si>
  <si>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</si>
  <si>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</si>
  <si>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</si>
  <si>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</si>
  <si>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</si>
  <si>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</si>
  <si>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</si>
  <si>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</si>
  <si>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</si>
  <si>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</si>
  <si>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</si>
  <si>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</si>
  <si>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</si>
  <si>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</si>
  <si>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</si>
  <si>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</si>
  <si>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</si>
  <si>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</si>
  <si>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</si>
  <si>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</si>
  <si>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</si>
  <si>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</si>
  <si>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</si>
  <si>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</si>
  <si>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</si>
  <si>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</si>
  <si>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</si>
  <si>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</si>
  <si>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</si>
  <si>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</si>
  <si>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</si>
  <si>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</si>
  <si>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</si>
  <si>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</si>
  <si>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</si>
  <si>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</si>
  <si>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</si>
  <si>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</si>
  <si>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</si>
  <si>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</si>
  <si>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</si>
  <si>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</si>
  <si>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</si>
  <si>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</si>
  <si>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</si>
  <si>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</si>
  <si>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</si>
  <si>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</si>
  <si>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</si>
  <si>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</si>
  <si>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</si>
  <si>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</si>
  <si>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</si>
  <si>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</si>
  <si>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</si>
  <si>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</si>
  <si>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</si>
  <si>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</si>
  <si>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</si>
  <si>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</si>
  <si>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</si>
  <si>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</si>
  <si>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</si>
  <si>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</si>
  <si>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</si>
  <si>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</si>
  <si>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</si>
  <si>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</si>
  <si>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</si>
  <si>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</si>
  <si>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</si>
  <si>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</si>
  <si>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</si>
  <si>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</si>
  <si>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</si>
  <si>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</si>
  <si>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</si>
  <si>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</si>
  <si>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</si>
  <si>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</si>
  <si>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</si>
  <si>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</si>
  <si>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</si>
  <si>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</si>
  <si>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</si>
  <si>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</si>
  <si>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</si>
  <si>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</si>
  <si>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</si>
  <si>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</si>
  <si>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</si>
  <si>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</si>
  <si>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</si>
  <si>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</si>
  <si>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</si>
  <si>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</si>
  <si>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</si>
  <si>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</si>
  <si>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</si>
  <si>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</si>
  <si>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</si>
  <si>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</si>
  <si>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</si>
  <si>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</si>
  <si>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</si>
  <si>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</si>
  <si>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</si>
  <si>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</si>
  <si>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</si>
  <si>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</si>
  <si>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</si>
  <si>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</si>
  <si>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</si>
  <si>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</si>
  <si>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</si>
  <si>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</si>
  <si>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</si>
  <si>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</si>
  <si>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</si>
  <si>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</si>
  <si>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</si>
  <si>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</si>
  <si>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</si>
  <si>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</si>
  <si>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</si>
  <si>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</si>
  <si>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</si>
  <si>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</si>
  <si>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</si>
  <si>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</si>
  <si>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</si>
  <si>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</si>
  <si>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</si>
  <si>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</si>
  <si>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</si>
  <si>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</si>
  <si>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</si>
  <si>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</si>
  <si>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</si>
  <si>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</si>
  <si>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</si>
  <si>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</si>
  <si>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</si>
  <si>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</si>
  <si>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</si>
  <si>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</si>
  <si>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</si>
  <si>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</si>
  <si>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</si>
  <si>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</si>
  <si>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</si>
  <si>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</si>
  <si>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</si>
  <si>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</si>
  <si>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</si>
  <si>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</si>
  <si>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</si>
  <si>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</si>
  <si>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</si>
  <si>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</si>
  <si>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</si>
  <si>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</si>
  <si>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</si>
  <si>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</si>
  <si>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</si>
  <si>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</si>
  <si>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</si>
  <si>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</si>
  <si>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</si>
  <si>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</si>
  <si>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</si>
  <si>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</si>
  <si>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</si>
  <si>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</si>
  <si>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</si>
  <si>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</si>
  <si>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</si>
  <si>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</si>
  <si>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</si>
  <si>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</si>
  <si>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</si>
  <si>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</si>
  <si>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</si>
  <si>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</si>
  <si>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</si>
  <si>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</si>
  <si>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</si>
  <si>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</si>
  <si>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</si>
  <si>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</si>
  <si>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</si>
  <si>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</si>
  <si>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</si>
  <si>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</si>
  <si>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</si>
  <si>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</si>
  <si>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</si>
  <si>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</si>
  <si>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</si>
  <si>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</si>
  <si>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</si>
  <si>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</si>
  <si>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</si>
  <si>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</si>
  <si>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</si>
  <si>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</si>
  <si>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</si>
  <si>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</si>
  <si>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</si>
  <si>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</si>
  <si>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</si>
  <si>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</si>
  <si>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</si>
  <si>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</si>
  <si>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</si>
  <si>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</si>
  <si>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</si>
  <si>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</si>
  <si>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</si>
  <si>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</si>
  <si>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</si>
  <si>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</si>
  <si>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</si>
  <si>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</si>
  <si>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</si>
  <si>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</si>
  <si>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</si>
  <si>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</si>
  <si>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</si>
  <si>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</si>
  <si>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</si>
  <si>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</si>
  <si>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</si>
  <si>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</si>
  <si>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</si>
  <si>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</si>
  <si>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</si>
  <si>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</si>
  <si>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</si>
  <si>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</si>
  <si>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</si>
  <si>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</si>
  <si>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</si>
  <si>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</si>
  <si>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</si>
  <si>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</si>
  <si>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</si>
  <si>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</si>
  <si>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</si>
  <si>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</si>
  <si>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</si>
  <si>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</si>
  <si>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</si>
  <si>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</si>
  <si>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</si>
  <si>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</si>
  <si>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</si>
  <si>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</si>
  <si>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</si>
  <si>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</si>
  <si>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</si>
  <si>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</si>
  <si>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</si>
  <si>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</si>
  <si>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</si>
  <si>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</si>
  <si>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</si>
  <si>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</si>
  <si>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</si>
  <si>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</si>
  <si>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</si>
  <si>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</si>
  <si>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</si>
  <si>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</si>
  <si>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</si>
  <si>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</si>
  <si>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</si>
  <si>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</si>
  <si>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</si>
  <si>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</si>
  <si>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</si>
  <si>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</si>
  <si>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</si>
  <si>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</si>
  <si>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</si>
  <si>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</si>
  <si>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</si>
  <si>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</si>
  <si>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</si>
  <si>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</si>
  <si>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</si>
  <si>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</si>
  <si>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</si>
  <si>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</si>
  <si>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</si>
  <si>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</si>
  <si>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</si>
  <si>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</si>
  <si>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</si>
  <si>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</si>
  <si>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</si>
  <si>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</si>
  <si>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</si>
  <si>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</si>
  <si>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</si>
  <si>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</si>
  <si>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</si>
  <si>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</si>
  <si>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</si>
  <si>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</si>
  <si>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</si>
  <si>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</si>
  <si>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</si>
  <si>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</si>
  <si>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</si>
  <si>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</si>
  <si>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</si>
  <si>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</si>
  <si>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</si>
  <si>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</si>
  <si>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</si>
  <si>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</si>
  <si>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</si>
  <si>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</si>
  <si>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</si>
  <si>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</si>
  <si>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</si>
  <si>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</si>
  <si>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</si>
  <si>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</si>
  <si>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</si>
  <si>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</si>
  <si>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</si>
  <si>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</si>
  <si>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</si>
  <si>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</si>
  <si>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</si>
  <si>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</si>
  <si>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</si>
  <si>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</si>
  <si>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</si>
  <si>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</si>
  <si>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</si>
  <si>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</si>
  <si>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</si>
  <si>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</si>
  <si>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</si>
  <si>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</si>
  <si>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</si>
  <si>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</si>
  <si>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</si>
  <si>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</si>
  <si>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</si>
  <si>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</si>
  <si>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</si>
  <si>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</si>
  <si>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</si>
  <si>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</si>
  <si>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</si>
  <si>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</si>
  <si>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</si>
  <si>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</si>
  <si>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</si>
  <si>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</si>
  <si>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</si>
  <si>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</si>
  <si>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</si>
  <si>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</si>
  <si>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</si>
  <si>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</si>
  <si>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</si>
  <si>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</si>
  <si>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</si>
  <si>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</si>
  <si>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</si>
  <si>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</si>
  <si>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</si>
  <si>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</si>
  <si>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</si>
  <si>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</si>
  <si>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</si>
  <si>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</si>
  <si>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</si>
  <si>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</si>
  <si>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</si>
  <si>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</si>
  <si>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</si>
  <si>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</si>
  <si>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</si>
  <si>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</si>
  <si>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</si>
  <si>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</si>
  <si>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</si>
  <si>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</si>
  <si>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</si>
  <si>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</si>
  <si>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</si>
  <si>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</si>
  <si>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</si>
  <si>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</si>
  <si>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</si>
  <si>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</si>
  <si>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</si>
  <si>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</si>
  <si>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</si>
  <si>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</si>
  <si>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</si>
  <si>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</si>
  <si>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</si>
  <si>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</si>
  <si>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</si>
  <si>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</si>
  <si>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</si>
  <si>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</si>
  <si>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</si>
  <si>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</si>
  <si>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</si>
  <si>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</si>
  <si>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</si>
  <si>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</si>
  <si>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</si>
  <si>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</si>
  <si>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</si>
  <si>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</si>
  <si>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</si>
  <si>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</si>
  <si>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</si>
  <si>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</si>
  <si>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</si>
  <si>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</si>
  <si>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</si>
  <si>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</si>
  <si>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</si>
  <si>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</si>
  <si>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</si>
  <si>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</si>
  <si>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</si>
  <si>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</si>
  <si>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</si>
  <si>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</si>
  <si>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</si>
  <si>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</si>
  <si>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</si>
  <si>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</si>
  <si>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</si>
  <si>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</si>
  <si>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</si>
  <si>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</si>
  <si>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</si>
  <si>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</si>
  <si>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</si>
  <si>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</si>
  <si>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</si>
  <si>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</si>
  <si>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</si>
  <si>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</si>
  <si>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</si>
  <si>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</si>
  <si>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</si>
  <si>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</si>
  <si>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</si>
  <si>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</si>
  <si>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</si>
  <si>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</si>
  <si>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</si>
  <si>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</si>
  <si>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</si>
  <si>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</si>
  <si>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</si>
  <si>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</si>
  <si>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</si>
  <si>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</si>
  <si>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</si>
  <si>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</si>
  <si>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</si>
  <si>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</si>
  <si>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</si>
  <si>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</si>
  <si>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</si>
  <si>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</si>
  <si>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</si>
  <si>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</si>
  <si>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</si>
  <si>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</si>
  <si>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</si>
  <si>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</si>
  <si>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</si>
  <si>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</si>
  <si>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</si>
  <si>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</si>
  <si>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</si>
  <si>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</si>
  <si>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</si>
  <si>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</si>
  <si>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</si>
  <si>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</si>
  <si>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</si>
  <si>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</si>
  <si>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</si>
  <si>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</si>
  <si>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</si>
  <si>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</si>
  <si>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</si>
  <si>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</si>
  <si>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</si>
  <si>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</si>
  <si>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</si>
  <si>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</si>
  <si>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</si>
  <si>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</si>
  <si>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</si>
  <si>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</si>
  <si>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</si>
  <si>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</si>
  <si>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</si>
  <si>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</si>
  <si>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</si>
  <si>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</si>
  <si>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</si>
  <si>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</si>
  <si>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</si>
  <si>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</si>
  <si>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</si>
  <si>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</si>
  <si>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</si>
  <si>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</si>
  <si>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</si>
  <si>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</si>
  <si>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</si>
  <si>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</si>
  <si>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</si>
  <si>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</si>
  <si>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</si>
  <si>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</si>
  <si>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</si>
  <si>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</si>
  <si>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</si>
  <si>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</si>
  <si>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</si>
  <si>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</si>
  <si>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</si>
  <si>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</si>
  <si>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</si>
  <si>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</si>
  <si>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</si>
  <si>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</si>
  <si>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</si>
  <si>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</si>
  <si>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</si>
  <si>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</si>
  <si>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</si>
  <si>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</si>
  <si>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</si>
  <si>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</si>
  <si>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</si>
  <si>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</si>
  <si>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</si>
  <si>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</si>
  <si>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</si>
  <si>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</si>
  <si>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</si>
  <si>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</si>
  <si>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</si>
  <si>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</si>
  <si>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</si>
  <si>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</si>
  <si>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</si>
  <si>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</si>
  <si>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</si>
  <si>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</si>
  <si>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</si>
  <si>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</si>
  <si>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</si>
  <si>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</si>
  <si>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</si>
  <si>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</si>
  <si>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</si>
  <si>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</si>
  <si>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</si>
  <si>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</si>
  <si>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</si>
  <si>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</si>
  <si>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</si>
  <si>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</si>
  <si>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</si>
  <si>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</si>
  <si>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</si>
  <si>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</si>
  <si>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</si>
  <si>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</si>
  <si>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</si>
  <si>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</si>
  <si>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</si>
  <si>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</si>
  <si>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</si>
  <si>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</si>
  <si>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</si>
  <si>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</si>
  <si>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</si>
  <si>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</si>
  <si>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</si>
  <si>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</si>
  <si>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</si>
  <si>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</si>
  <si>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</si>
  <si>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</si>
  <si>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</si>
  <si>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</si>
  <si>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</si>
  <si>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</si>
  <si>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</si>
  <si>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</si>
  <si>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</si>
  <si>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</si>
  <si>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</si>
  <si>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</si>
  <si>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</si>
  <si>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</si>
  <si>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</si>
  <si>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</si>
  <si>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</si>
  <si>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</si>
  <si>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</si>
  <si>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</si>
  <si>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</si>
  <si>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</si>
  <si>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</si>
  <si>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</si>
  <si>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</si>
  <si>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</si>
  <si>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</si>
  <si>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</si>
  <si>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</si>
  <si>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</si>
  <si>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</si>
  <si>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</si>
  <si>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</si>
  <si>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</si>
  <si>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</si>
  <si>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</si>
  <si>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</si>
  <si>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</si>
  <si>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</si>
  <si>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</si>
  <si>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</si>
  <si>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</si>
  <si>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</si>
  <si>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</si>
  <si>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</si>
  <si>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</si>
  <si>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</si>
  <si>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</si>
  <si>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</si>
  <si>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</si>
  <si>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</si>
  <si>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</si>
  <si>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</si>
  <si>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</si>
  <si>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</si>
  <si>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</si>
  <si>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</si>
  <si>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</si>
  <si>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</si>
  <si>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</si>
  <si>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</si>
  <si>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</si>
  <si>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</si>
  <si>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</si>
  <si>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</si>
  <si>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</si>
  <si>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</si>
  <si>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</si>
  <si>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</si>
  <si>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</si>
  <si>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</si>
  <si>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</si>
  <si>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</si>
  <si>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</si>
  <si>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</si>
  <si>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</si>
  <si>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</si>
  <si>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</si>
  <si>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</si>
  <si>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</si>
  <si>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</si>
  <si>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</si>
  <si>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</si>
  <si>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</si>
  <si>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</si>
  <si>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</si>
  <si>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</si>
  <si>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</si>
  <si>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</si>
  <si>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</si>
  <si>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</si>
  <si>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</si>
  <si>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</si>
  <si>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</si>
  <si>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</si>
  <si>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</si>
  <si>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</si>
  <si>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</si>
  <si>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</si>
  <si>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</si>
  <si>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</si>
  <si>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</si>
  <si>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</si>
  <si>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</si>
  <si>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</si>
  <si>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</si>
  <si>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</si>
  <si>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</si>
  <si>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</si>
  <si>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</si>
  <si>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</si>
  <si>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</si>
  <si>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</si>
  <si>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</si>
  <si>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</si>
  <si>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</si>
  <si>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</si>
  <si>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</si>
  <si>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</si>
  <si>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</si>
  <si>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</si>
  <si>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</si>
  <si>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</si>
  <si>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</si>
  <si>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</si>
  <si>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</si>
  <si>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</si>
  <si>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</si>
  <si>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</si>
  <si>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</si>
  <si>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</si>
  <si>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</si>
  <si>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</si>
  <si>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</si>
  <si>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</si>
  <si>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</si>
  <si>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</si>
  <si>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</si>
  <si>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</si>
  <si>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</si>
  <si>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</si>
  <si>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</si>
  <si>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</si>
  <si>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</si>
  <si>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</si>
  <si>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</si>
  <si>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</si>
  <si>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</si>
  <si>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</si>
  <si>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</si>
  <si>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</si>
  <si>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</si>
  <si>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</si>
  <si>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</si>
  <si>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</si>
  <si>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</si>
  <si>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</si>
  <si>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</si>
  <si>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</si>
  <si>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</si>
  <si>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</si>
  <si>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</si>
  <si>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</si>
  <si>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</si>
  <si>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</si>
  <si>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</si>
  <si>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</si>
  <si>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</si>
  <si>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</si>
  <si>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</si>
  <si>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</si>
  <si>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</si>
  <si>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</si>
  <si>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</si>
  <si>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</si>
  <si>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</si>
  <si>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</si>
  <si>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</si>
  <si>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</si>
  <si>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</si>
  <si>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</si>
  <si>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</si>
  <si>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</si>
  <si>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</si>
  <si>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</si>
  <si>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</si>
  <si>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</si>
  <si>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</si>
  <si>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</si>
  <si>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</si>
  <si>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</si>
  <si>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</si>
  <si>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</si>
  <si>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</si>
  <si>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</si>
  <si>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</si>
  <si>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</si>
  <si>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</si>
  <si>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</si>
  <si>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</si>
  <si>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</si>
  <si>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</si>
  <si>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</si>
  <si>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</si>
  <si>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</si>
  <si>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</si>
  <si>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</si>
  <si>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</si>
  <si>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</si>
  <si>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</si>
  <si>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</si>
  <si>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</si>
  <si>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</si>
  <si>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</si>
  <si>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</si>
  <si>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</si>
  <si>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</si>
  <si>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</si>
  <si>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</si>
  <si>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</si>
  <si>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</si>
  <si>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</si>
  <si>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</si>
  <si>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</si>
  <si>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</si>
  <si>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</si>
  <si>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</si>
  <si>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</si>
  <si>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</si>
  <si>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</si>
  <si>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</si>
  <si>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</si>
  <si>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</si>
  <si>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</si>
  <si>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</si>
  <si>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</si>
  <si>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</si>
  <si>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</si>
  <si>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</si>
  <si>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</si>
  <si>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</si>
  <si>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</si>
  <si>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</si>
  <si>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</si>
  <si>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</si>
  <si>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</si>
  <si>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</si>
  <si>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</si>
  <si>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</si>
  <si>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</si>
  <si>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</si>
  <si>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</si>
  <si>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</si>
  <si>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</si>
  <si>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</si>
  <si>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</si>
  <si>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</si>
  <si>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</si>
  <si>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</si>
  <si>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</si>
  <si>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</si>
  <si>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</si>
  <si>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</si>
  <si>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</si>
  <si>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</si>
  <si>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</si>
  <si>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</si>
  <si>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</si>
  <si>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</si>
  <si>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</si>
  <si>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</si>
  <si>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</si>
  <si>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</si>
  <si>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</si>
  <si>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</si>
  <si>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</si>
  <si>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</si>
  <si>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</si>
  <si>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</si>
  <si>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</si>
  <si>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</si>
  <si>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</si>
  <si>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</si>
  <si>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</si>
  <si>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</si>
  <si>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</si>
  <si>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</si>
  <si>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</si>
  <si>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</si>
  <si>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</si>
  <si>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</si>
  <si>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</si>
  <si>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</si>
  <si>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</si>
  <si>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</si>
  <si>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</si>
  <si>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</si>
  <si>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</si>
  <si>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</si>
  <si>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</si>
  <si>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</si>
  <si>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</si>
  <si>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</si>
  <si>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</si>
  <si>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</si>
  <si>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</si>
  <si>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</si>
  <si>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</si>
  <si>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</si>
  <si>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</si>
  <si>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</si>
  <si>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</si>
  <si>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</si>
  <si>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</si>
  <si>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</si>
  <si>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</si>
  <si>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</si>
  <si>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</si>
  <si>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</si>
  <si>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</si>
  <si>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</si>
  <si>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</si>
  <si>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</si>
  <si>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</si>
  <si>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</si>
  <si>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</si>
  <si>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</si>
  <si>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</si>
  <si>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</si>
  <si>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</si>
  <si>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</si>
  <si>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</si>
  <si>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</si>
  <si>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</si>
  <si>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</si>
  <si>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</si>
  <si>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</si>
  <si>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</si>
  <si>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</si>
  <si>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</si>
  <si>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</si>
  <si>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</si>
  <si>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</si>
  <si>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</si>
  <si>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</si>
  <si>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</si>
  <si>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</si>
  <si>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</si>
  <si>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</si>
  <si>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</si>
  <si>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</si>
  <si>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</si>
  <si>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</si>
  <si>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</si>
  <si>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</si>
  <si>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</si>
  <si>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</si>
  <si>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</si>
  <si>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</si>
  <si>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</si>
  <si>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</si>
  <si>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</si>
  <si>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</si>
  <si>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</si>
  <si>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</si>
  <si>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</si>
  <si>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</si>
  <si>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</si>
  <si>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</si>
  <si>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</si>
  <si>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</si>
  <si>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</si>
  <si>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</si>
  <si>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</si>
  <si>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</si>
  <si>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</si>
  <si>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</si>
  <si>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</si>
  <si>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</si>
  <si>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</si>
  <si>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</si>
  <si>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</si>
  <si>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</si>
  <si>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</si>
  <si>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</si>
  <si>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</si>
  <si>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</si>
  <si>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</si>
  <si>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</si>
  <si>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</si>
  <si>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</si>
  <si>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</si>
  <si>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</si>
  <si>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</si>
  <si>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</si>
  <si>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</si>
  <si>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</si>
  <si>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</si>
  <si>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</si>
  <si>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</si>
  <si>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</si>
  <si>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</si>
  <si>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</si>
  <si>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</si>
  <si>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</si>
  <si>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</si>
  <si>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</si>
  <si>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</si>
  <si>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</si>
  <si>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</si>
  <si>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</si>
  <si>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</si>
  <si>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</si>
  <si>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</si>
  <si>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</si>
  <si>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</si>
  <si>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</si>
  <si>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</si>
  <si>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</si>
  <si>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</si>
  <si>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</si>
  <si>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</si>
  <si>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</si>
  <si>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</si>
  <si>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</si>
  <si>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</si>
  <si>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</si>
  <si>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</si>
  <si>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</si>
  <si>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</si>
  <si>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</si>
  <si>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</si>
  <si>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</si>
  <si>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</si>
  <si>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</si>
  <si>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</si>
  <si>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</si>
  <si>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</si>
  <si>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</si>
  <si>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</si>
  <si>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</si>
  <si>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</si>
  <si>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</si>
  <si>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</si>
  <si>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</si>
  <si>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</si>
  <si>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</si>
  <si>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</si>
  <si>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</si>
  <si>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</si>
  <si>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</si>
  <si>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</si>
  <si>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</si>
  <si>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</si>
  <si>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</si>
  <si>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</si>
  <si>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</si>
  <si>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</si>
  <si>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</si>
  <si>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</si>
  <si>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</si>
  <si>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</si>
  <si>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</si>
  <si>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</si>
  <si>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</si>
  <si>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</si>
  <si>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</si>
  <si>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</si>
  <si>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</si>
  <si>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</si>
  <si>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</si>
  <si>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</si>
  <si>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</si>
  <si>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</si>
  <si>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</si>
  <si>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</si>
  <si>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</si>
  <si>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</si>
  <si>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</si>
  <si>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</si>
  <si>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</si>
  <si>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</si>
  <si>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</si>
  <si>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</si>
  <si>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</si>
  <si>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</si>
  <si>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</si>
  <si>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</si>
  <si>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</si>
  <si>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</si>
  <si>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</si>
  <si>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</si>
  <si>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</si>
  <si>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</si>
  <si>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</si>
  <si>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</si>
  <si>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</si>
  <si>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</si>
  <si>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</si>
  <si>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</si>
  <si>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</si>
  <si>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</si>
  <si>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</si>
  <si>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</si>
  <si>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</si>
  <si>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</si>
  <si>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</si>
  <si>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</si>
  <si>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</si>
  <si>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</si>
  <si>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</si>
  <si>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</si>
  <si>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</si>
  <si>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</si>
  <si>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</si>
  <si>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</si>
  <si>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</si>
  <si>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</si>
  <si>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</si>
  <si>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</si>
  <si>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</si>
  <si>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</si>
  <si>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</si>
  <si>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</si>
  <si>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</si>
  <si>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</si>
  <si>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</si>
  <si>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</si>
  <si>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</si>
  <si>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</si>
  <si>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</si>
  <si>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</si>
  <si>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</si>
  <si>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</si>
  <si>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</si>
  <si>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</si>
  <si>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</si>
  <si>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</si>
  <si>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</si>
  <si>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</si>
  <si>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</si>
  <si>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</si>
  <si>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</si>
  <si>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</si>
  <si>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</si>
  <si>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</si>
  <si>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</si>
  <si>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</si>
  <si>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</si>
  <si>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</si>
  <si>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</si>
  <si>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</si>
  <si>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</si>
  <si>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</si>
  <si>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</si>
  <si>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</si>
  <si>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</si>
  <si>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</si>
  <si>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</si>
  <si>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</si>
  <si>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</si>
  <si>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</si>
  <si>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</si>
  <si>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</si>
  <si>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</si>
  <si>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</si>
  <si>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</si>
  <si>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</si>
  <si>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</si>
  <si>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</si>
  <si>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</si>
  <si>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</si>
  <si>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</si>
  <si>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</si>
  <si>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</si>
  <si>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</si>
  <si>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</si>
  <si>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</si>
  <si>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</si>
  <si>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</si>
  <si>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</si>
  <si>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</si>
  <si>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</si>
  <si>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</si>
  <si>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</si>
  <si>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</si>
  <si>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</si>
  <si>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</si>
  <si>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</si>
  <si>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</si>
  <si>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</si>
  <si>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</si>
  <si>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</si>
  <si>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</si>
  <si>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</si>
  <si>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</si>
  <si>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</si>
  <si>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</si>
  <si>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</si>
  <si>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</si>
  <si>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</si>
  <si>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</si>
  <si>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</si>
  <si>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</si>
  <si>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</si>
  <si>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</si>
  <si>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</si>
  <si>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</si>
  <si>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</si>
  <si>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</si>
  <si>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</si>
  <si>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</si>
  <si>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</si>
  <si>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</si>
  <si>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</si>
  <si>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</si>
  <si>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</si>
  <si>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</si>
  <si>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</si>
  <si>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</si>
  <si>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</si>
  <si>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</si>
  <si>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</si>
  <si>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</si>
  <si>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</si>
  <si>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</si>
  <si>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</si>
  <si>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</si>
  <si>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</si>
  <si>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</si>
  <si>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</si>
  <si>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</si>
  <si>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</si>
  <si>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</si>
  <si>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</si>
  <si>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</si>
  <si>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</si>
  <si>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</si>
  <si>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</si>
  <si>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</si>
  <si>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</si>
  <si>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</si>
  <si>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</si>
  <si>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</si>
  <si>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</si>
  <si>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</si>
  <si>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</si>
  <si>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</si>
  <si>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</si>
  <si>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</si>
  <si>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</si>
  <si>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</si>
  <si>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</si>
  <si>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</si>
  <si>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</si>
  <si>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</si>
  <si>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</si>
  <si>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</si>
  <si>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</si>
  <si>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</si>
  <si>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</si>
  <si>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</si>
  <si>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</si>
  <si>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</si>
  <si>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</si>
  <si>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</si>
  <si>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</si>
  <si>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</si>
  <si>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</si>
  <si>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</si>
  <si>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</si>
  <si>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</si>
  <si>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</si>
  <si>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</si>
  <si>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</si>
  <si>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</si>
  <si>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</si>
  <si>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</si>
  <si>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</si>
  <si>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</si>
  <si>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</si>
  <si>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</si>
  <si>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</si>
  <si>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</si>
  <si>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</si>
  <si>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</si>
  <si>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</si>
  <si>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</si>
  <si>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</si>
  <si>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</si>
  <si>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</si>
  <si>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</si>
  <si>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</si>
  <si>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</si>
  <si>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</si>
  <si>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</si>
  <si>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</si>
  <si>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</si>
  <si>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</si>
  <si>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</si>
  <si>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</si>
  <si>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</si>
  <si>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</si>
  <si>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</si>
  <si>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</si>
  <si>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</si>
  <si>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</si>
  <si>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</si>
  <si>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</si>
  <si>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</si>
  <si>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</si>
  <si>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</si>
  <si>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</si>
  <si>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</si>
  <si>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</si>
  <si>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</si>
  <si>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</si>
  <si>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</si>
  <si>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</si>
  <si>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</si>
  <si>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</si>
  <si>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</si>
  <si>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</si>
  <si>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</si>
  <si>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</si>
  <si>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</si>
  <si>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</si>
  <si>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</si>
  <si>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</si>
  <si>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</si>
  <si>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</si>
  <si>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</si>
  <si>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</si>
  <si>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</si>
  <si>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</si>
  <si>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</si>
  <si>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</si>
  <si>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</si>
  <si>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</si>
  <si>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</si>
  <si>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</si>
  <si>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</si>
  <si>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</si>
  <si>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</si>
  <si>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</si>
  <si>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</si>
  <si>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</si>
  <si>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</si>
  <si>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</si>
  <si>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</si>
  <si>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</si>
  <si>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</si>
  <si>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</si>
  <si>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</si>
  <si>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</si>
  <si>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</si>
  <si>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</si>
  <si>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</si>
  <si>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</si>
  <si>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</si>
  <si>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</si>
  <si>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</si>
  <si>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</si>
  <si>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</si>
  <si>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</si>
  <si>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</si>
  <si>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</si>
  <si>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</si>
  <si>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</si>
  <si>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</si>
  <si>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</si>
  <si>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</si>
  <si>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</si>
  <si>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</si>
  <si>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</si>
  <si>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</si>
  <si>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</si>
  <si>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</si>
  <si>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</si>
  <si>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</si>
  <si>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</si>
  <si>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</si>
  <si>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</si>
  <si>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</si>
  <si>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</si>
  <si>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</si>
  <si>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</si>
  <si>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</si>
  <si>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</si>
  <si>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</si>
  <si>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</si>
  <si>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</si>
  <si>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</si>
  <si>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</si>
  <si>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</si>
  <si>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</si>
  <si>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</si>
  <si>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</si>
  <si>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</si>
  <si>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</si>
  <si>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</si>
  <si>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</si>
  <si>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</si>
  <si>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</si>
  <si>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</si>
  <si>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</si>
  <si>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</si>
  <si>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</si>
  <si>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</si>
  <si>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</si>
  <si>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</si>
  <si>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</si>
  <si>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</si>
  <si>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</si>
  <si>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</si>
  <si>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</si>
  <si>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</si>
  <si>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</si>
  <si>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</si>
  <si>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</si>
  <si>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</si>
  <si>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</si>
  <si>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</si>
  <si>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</si>
  <si>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</si>
  <si>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</si>
  <si>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</si>
  <si>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</si>
  <si>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</si>
  <si>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</si>
  <si>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</si>
  <si>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</si>
  <si>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</si>
  <si>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</si>
  <si>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</si>
  <si>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</si>
  <si>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</si>
  <si>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</si>
  <si>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</si>
  <si>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</si>
  <si>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</si>
  <si>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</si>
  <si>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</si>
  <si>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</si>
  <si>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</si>
  <si>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</si>
  <si>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</si>
  <si>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</si>
  <si>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</si>
  <si>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</si>
  <si>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</si>
  <si>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</si>
  <si>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</si>
  <si>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</si>
  <si>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</si>
  <si>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</si>
  <si>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</si>
  <si>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</si>
  <si>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</si>
  <si>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</si>
  <si>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</si>
  <si>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</si>
  <si>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</si>
  <si>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</si>
  <si>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</si>
  <si>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</si>
  <si>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</si>
  <si>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</si>
  <si>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</si>
  <si>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</si>
  <si>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</si>
  <si>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</si>
  <si>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</si>
  <si>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</si>
  <si>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</si>
  <si>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</si>
  <si>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</si>
  <si>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</si>
  <si>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</si>
  <si>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</si>
  <si>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</si>
  <si>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</si>
  <si>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</si>
  <si>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</si>
  <si>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</si>
  <si>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</si>
  <si>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</si>
  <si>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</si>
  <si>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</si>
  <si>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</si>
  <si>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</si>
  <si>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</si>
  <si>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</si>
  <si>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</si>
  <si>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</si>
  <si>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</si>
  <si>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</si>
  <si>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</si>
  <si>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</si>
  <si>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</si>
  <si>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</si>
  <si>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</si>
  <si>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</si>
  <si>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</si>
  <si>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</si>
  <si>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</si>
  <si>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</si>
  <si>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</si>
  <si>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</si>
  <si>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</si>
  <si>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</si>
  <si>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</si>
  <si>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</si>
  <si>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</si>
  <si>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</si>
  <si>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</si>
  <si>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</si>
  <si>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</si>
  <si>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</si>
  <si>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</si>
  <si>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</si>
  <si>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</si>
  <si>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</si>
  <si>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</si>
  <si>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</si>
  <si>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</si>
  <si>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</si>
  <si>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</si>
  <si>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</si>
  <si>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</si>
  <si>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</si>
  <si>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</si>
  <si>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</si>
  <si>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</si>
  <si>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</si>
  <si>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</si>
  <si>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</si>
  <si>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</si>
  <si>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</si>
  <si>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</si>
  <si>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</si>
  <si>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</si>
  <si>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</si>
  <si>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</si>
  <si>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</si>
  <si>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</si>
  <si>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</si>
  <si>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</si>
  <si>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</si>
  <si>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</si>
  <si>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</si>
  <si>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</si>
  <si>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</si>
  <si>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</si>
  <si>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</si>
  <si>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</si>
  <si>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</si>
  <si>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</si>
  <si>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</si>
  <si>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</si>
  <si>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</si>
  <si>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</si>
  <si>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</si>
  <si>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</si>
  <si>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</si>
  <si>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</si>
  <si>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</si>
  <si>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</si>
  <si>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</si>
  <si>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</si>
  <si>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</si>
  <si>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</si>
  <si>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</si>
  <si>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</si>
  <si>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</si>
  <si>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</si>
  <si>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</si>
  <si>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</si>
  <si>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</si>
  <si>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</si>
  <si>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</si>
  <si>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</si>
  <si>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</si>
  <si>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</si>
  <si>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</si>
  <si>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</si>
  <si>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</si>
  <si>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</si>
  <si>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</si>
  <si>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</si>
  <si>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</si>
  <si>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</si>
  <si>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</si>
  <si>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</si>
  <si>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</si>
  <si>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</si>
  <si>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</si>
  <si>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</si>
  <si>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</si>
  <si>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</si>
  <si>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</si>
  <si>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</si>
  <si>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</si>
  <si>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</si>
  <si>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</si>
  <si>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</si>
  <si>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</si>
  <si>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</si>
  <si>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</si>
  <si>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</si>
  <si>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</si>
  <si>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</si>
  <si>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</si>
  <si>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</si>
  <si>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</si>
  <si>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</si>
  <si>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</si>
  <si>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</si>
  <si>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</si>
  <si>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</si>
  <si>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</si>
  <si>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</si>
  <si>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</si>
  <si>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</si>
  <si>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</si>
  <si>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</si>
  <si>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</si>
  <si>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</si>
  <si>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</si>
  <si>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</si>
  <si>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</si>
  <si>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</si>
  <si>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</si>
  <si>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</si>
  <si>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</si>
  <si>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</si>
  <si>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</si>
  <si>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</si>
  <si>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</si>
  <si>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</si>
  <si>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</si>
  <si>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</si>
  <si>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</si>
  <si>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</si>
  <si>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</si>
  <si>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</si>
  <si>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</si>
  <si>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</si>
  <si>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</si>
  <si>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</si>
  <si>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</si>
  <si>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</si>
  <si>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</si>
  <si>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</si>
  <si>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</si>
  <si>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</si>
  <si>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</si>
  <si>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</si>
  <si>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</si>
  <si>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</si>
  <si>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</si>
  <si>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</si>
  <si>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</si>
  <si>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</si>
  <si>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</si>
  <si>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</si>
  <si>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</si>
  <si>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</si>
  <si>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</si>
  <si>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</si>
  <si>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</si>
  <si>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</si>
  <si>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</si>
  <si>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</si>
  <si>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</si>
  <si>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</si>
  <si>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</si>
  <si>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</si>
  <si>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</si>
  <si>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</si>
  <si>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</si>
  <si>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</si>
  <si>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</si>
  <si>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</si>
  <si>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</si>
  <si>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</si>
  <si>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</si>
  <si>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</si>
  <si>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</si>
  <si>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</si>
  <si>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</si>
  <si>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</si>
  <si>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</si>
  <si>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</si>
  <si>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</si>
  <si>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</si>
  <si>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</si>
  <si>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</si>
  <si>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</si>
  <si>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</si>
  <si>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</si>
  <si>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</si>
  <si>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</si>
  <si>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</si>
  <si>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</si>
  <si>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</si>
  <si>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</si>
  <si>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</si>
  <si>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</si>
  <si>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</si>
  <si>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</si>
  <si>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</si>
  <si>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</si>
  <si>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</si>
  <si>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</si>
  <si>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</si>
  <si>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</si>
  <si>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</si>
  <si>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</si>
  <si>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</si>
  <si>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</si>
  <si>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</si>
  <si>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</si>
  <si>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</si>
  <si>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</si>
  <si>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</si>
  <si>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</si>
  <si>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</si>
  <si>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</si>
  <si>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</si>
  <si>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</si>
  <si>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</si>
  <si>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</si>
  <si>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</si>
  <si>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</si>
  <si>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</si>
  <si>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</si>
  <si>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</si>
  <si>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</si>
  <si>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</si>
  <si>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</si>
  <si>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</si>
  <si>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</si>
  <si>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</si>
  <si>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</si>
  <si>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</si>
  <si>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</si>
  <si>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</si>
  <si>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</si>
  <si>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</si>
  <si>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</si>
  <si>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</si>
  <si>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</si>
  <si>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</si>
  <si>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</si>
  <si>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</si>
  <si>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</si>
  <si>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</si>
  <si>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</si>
  <si>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</si>
  <si>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</si>
  <si>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</si>
  <si>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</si>
  <si>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</si>
  <si>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</si>
  <si>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</si>
  <si>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</si>
  <si>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</si>
  <si>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</si>
  <si>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</si>
  <si>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</si>
  <si>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</si>
  <si>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</si>
  <si>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</si>
  <si>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</si>
  <si>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</si>
  <si>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</si>
  <si>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</si>
  <si>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</si>
  <si>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</si>
  <si>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</si>
  <si>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</si>
  <si>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</si>
  <si>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</si>
  <si>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</si>
  <si>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</si>
  <si>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</si>
  <si>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</si>
  <si>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</si>
  <si>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</si>
  <si>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</si>
  <si>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</si>
  <si>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</si>
  <si>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</si>
  <si>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</si>
  <si>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</si>
  <si>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</si>
  <si>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</si>
  <si>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</si>
  <si>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</si>
  <si>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</si>
  <si>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</si>
  <si>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</si>
  <si>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</si>
  <si>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</si>
  <si>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</si>
  <si>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</si>
  <si>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</si>
  <si>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</si>
  <si>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</si>
  <si>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</si>
  <si>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</si>
  <si>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</si>
  <si>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</si>
  <si>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</si>
  <si>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</si>
  <si>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</si>
  <si>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</si>
  <si>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</si>
  <si>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</si>
  <si>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</si>
  <si>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</si>
  <si>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</si>
  <si>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</si>
  <si>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</si>
  <si>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</si>
  <si>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</si>
  <si>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</si>
  <si>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</si>
  <si>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</si>
  <si>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</si>
  <si>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</si>
  <si>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</si>
  <si>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</si>
  <si>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</si>
  <si>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</si>
  <si>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</si>
  <si>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</si>
  <si>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</si>
  <si>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</si>
  <si>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</si>
  <si>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</si>
  <si>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</si>
  <si>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</si>
  <si>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</si>
  <si>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</si>
  <si>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</si>
  <si>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</si>
  <si>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</si>
  <si>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</si>
  <si>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</si>
  <si>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</si>
  <si>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</si>
  <si>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</si>
  <si>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</si>
  <si>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</si>
  <si>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</si>
  <si>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</si>
  <si>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</si>
  <si>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</si>
  <si>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</si>
  <si>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</si>
  <si>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</si>
  <si>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</si>
  <si>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</si>
  <si>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</si>
  <si>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</si>
  <si>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</si>
  <si>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</si>
  <si>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</si>
  <si>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</si>
  <si>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</si>
  <si>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</si>
  <si>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</si>
  <si>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</si>
  <si>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</si>
  <si>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</si>
  <si>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</si>
  <si>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</si>
  <si>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</si>
  <si>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</si>
  <si>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</si>
  <si>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</si>
  <si>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</si>
  <si>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</si>
  <si>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</si>
  <si>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</si>
  <si>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</si>
  <si>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</si>
  <si>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</si>
  <si>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</si>
  <si>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</si>
  <si>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</si>
  <si>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</si>
  <si>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</si>
  <si>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</si>
  <si>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</si>
  <si>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</si>
  <si>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</si>
  <si>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</si>
  <si>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</si>
  <si>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</si>
  <si>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</si>
  <si>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</si>
  <si>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</si>
  <si>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</si>
  <si>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</si>
  <si>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</si>
  <si>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</si>
  <si>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</si>
  <si>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</si>
  <si>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</si>
  <si>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</si>
  <si>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</si>
  <si>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</si>
  <si>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</si>
  <si>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</si>
  <si>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</si>
  <si>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</si>
  <si>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</si>
  <si>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</si>
  <si>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</si>
  <si>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</si>
  <si>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</si>
  <si>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</si>
  <si>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</si>
  <si>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</si>
  <si>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</si>
  <si>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</si>
  <si>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</si>
  <si>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</si>
  <si>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</si>
  <si>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</si>
  <si>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</si>
  <si>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</si>
  <si>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</si>
  <si>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</si>
  <si>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</si>
  <si>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</si>
  <si>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</si>
  <si>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</si>
  <si>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</si>
  <si>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</si>
  <si>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</si>
  <si>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</si>
  <si>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</si>
  <si>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</si>
  <si>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</si>
  <si>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</si>
  <si>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</si>
  <si>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</si>
  <si>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</si>
  <si>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</si>
  <si>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</si>
  <si>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</si>
  <si>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</si>
  <si>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</si>
  <si>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</si>
  <si>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</si>
  <si>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</si>
  <si>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</si>
  <si>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</si>
  <si>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</si>
  <si>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</si>
  <si>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</si>
  <si>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</si>
  <si>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</si>
  <si>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</si>
  <si>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</si>
  <si>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</si>
  <si>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</si>
  <si>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</si>
  <si>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</si>
  <si>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</si>
  <si>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</si>
  <si>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</si>
  <si>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</si>
  <si>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</si>
  <si>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</si>
  <si>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</si>
  <si>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</si>
  <si>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</si>
  <si>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</si>
  <si>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</si>
  <si>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</si>
  <si>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</si>
  <si>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</si>
  <si>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</si>
  <si>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</si>
  <si>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</si>
  <si>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</si>
  <si>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</si>
  <si>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</si>
  <si>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</si>
  <si>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</si>
  <si>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</si>
  <si>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</si>
  <si>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</si>
  <si>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</si>
  <si>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</si>
  <si>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</si>
  <si>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</si>
  <si>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</si>
  <si>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</si>
  <si>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</si>
  <si>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</si>
  <si>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</si>
  <si>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</si>
  <si>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</si>
  <si>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</si>
  <si>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</si>
  <si>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</si>
  <si>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</si>
  <si>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</si>
  <si>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</si>
  <si>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</si>
  <si>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</si>
  <si>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</si>
  <si>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</si>
  <si>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</si>
  <si>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</si>
  <si>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</si>
  <si>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</si>
  <si>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</si>
  <si>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</si>
  <si>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</si>
  <si>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</si>
  <si>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</si>
  <si>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</si>
  <si>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</si>
  <si>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</si>
  <si>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</si>
  <si>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</si>
  <si>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</si>
  <si>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</si>
  <si>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</si>
  <si>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</si>
  <si>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</si>
  <si>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</si>
  <si>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</si>
  <si>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</si>
  <si>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</si>
  <si>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</si>
  <si>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</si>
  <si>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</si>
  <si>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</si>
  <si>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</si>
  <si>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</si>
  <si>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</si>
  <si>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</si>
  <si>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</si>
  <si>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</si>
  <si>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</si>
  <si>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</si>
  <si>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</si>
  <si>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</si>
  <si>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</si>
  <si>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</si>
  <si>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</si>
  <si>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</si>
  <si>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</si>
  <si>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</si>
  <si>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</si>
  <si>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</si>
  <si>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</si>
  <si>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</si>
  <si>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</si>
  <si>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</si>
  <si>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</si>
  <si>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</si>
  <si>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</si>
  <si>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</si>
  <si>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</si>
  <si>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</si>
  <si>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</si>
  <si>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</si>
  <si>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</si>
  <si>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</si>
  <si>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</si>
  <si>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</si>
  <si>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</si>
  <si>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</si>
  <si>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</si>
  <si>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</si>
  <si>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</si>
  <si>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</si>
  <si>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</si>
  <si>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</si>
  <si>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</si>
  <si>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</si>
  <si>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</si>
  <si>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</si>
  <si>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</si>
  <si>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</si>
  <si>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</si>
  <si>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</si>
  <si>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</si>
  <si>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</si>
  <si>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</si>
  <si>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</si>
  <si>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</si>
  <si>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</si>
  <si>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</si>
  <si>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</si>
  <si>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</si>
  <si>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</si>
  <si>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</si>
  <si>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</si>
  <si>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</si>
  <si>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</si>
  <si>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</si>
  <si>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</si>
  <si>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</si>
  <si>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</si>
  <si>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</si>
  <si>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</si>
  <si>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</si>
  <si>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</si>
  <si>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</si>
  <si>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</si>
  <si>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</si>
  <si>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</si>
  <si>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</si>
  <si>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</si>
  <si>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</si>
  <si>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</si>
  <si>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</si>
  <si>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</si>
  <si>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</si>
  <si>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</si>
  <si>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</si>
  <si>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</si>
  <si>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</si>
  <si>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</si>
  <si>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</si>
  <si>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</si>
  <si>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</si>
  <si>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</si>
  <si>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</si>
  <si>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</si>
  <si>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</si>
  <si>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</si>
  <si>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</si>
  <si>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</si>
  <si>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</si>
  <si>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</si>
  <si>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</si>
  <si>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</si>
  <si>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</si>
  <si>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</si>
  <si>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</si>
  <si>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</si>
  <si>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</si>
  <si>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</si>
  <si>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</si>
  <si>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</si>
  <si>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</si>
  <si>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</si>
  <si>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</si>
  <si>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</si>
  <si>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</si>
  <si>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</si>
  <si>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</si>
  <si>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</si>
  <si>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</si>
  <si>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</si>
  <si>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</si>
  <si>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</si>
  <si>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</si>
  <si>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</si>
  <si>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</si>
  <si>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</si>
  <si>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</si>
  <si>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</si>
  <si>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</si>
  <si>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</si>
  <si>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</si>
  <si>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</si>
  <si>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</si>
  <si>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</si>
  <si>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</si>
  <si>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</si>
  <si>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</si>
  <si>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</si>
  <si>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</si>
  <si>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</si>
  <si>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</si>
  <si>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</si>
  <si>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</si>
  <si>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</si>
  <si>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</si>
  <si>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</si>
  <si>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</si>
  <si>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</si>
  <si>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</si>
  <si>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</si>
  <si>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</si>
  <si>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</si>
  <si>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</si>
  <si>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</si>
  <si>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</si>
  <si>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</si>
  <si>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</si>
  <si>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</si>
  <si>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</si>
  <si>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</si>
  <si>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</si>
  <si>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</si>
  <si>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</si>
  <si>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</si>
  <si>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</si>
  <si>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</si>
  <si>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</si>
  <si>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</si>
  <si>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</si>
  <si>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</si>
  <si>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</si>
  <si>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</si>
  <si>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</si>
  <si>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</si>
  <si>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</si>
  <si>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</si>
  <si>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</si>
  <si>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</si>
  <si>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</si>
  <si>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</si>
  <si>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</si>
  <si>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</si>
  <si>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</si>
  <si>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</si>
  <si>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</si>
  <si>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</si>
  <si>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</si>
  <si>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</si>
  <si>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</si>
  <si>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</si>
  <si>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</si>
  <si>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</si>
  <si>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</si>
  <si>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</si>
  <si>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</si>
  <si>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</si>
  <si>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</si>
  <si>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</si>
  <si>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</si>
  <si>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</si>
  <si>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</si>
  <si>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</si>
  <si>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</si>
  <si>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</si>
  <si>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</si>
  <si>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</si>
  <si>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</si>
  <si>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</si>
  <si>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</si>
  <si>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</si>
  <si>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</si>
  <si>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</si>
  <si>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</si>
  <si>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</si>
  <si>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</si>
  <si>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</si>
  <si>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</si>
  <si>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</si>
  <si>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</si>
  <si>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</si>
  <si>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</si>
  <si>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</si>
  <si>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</si>
  <si>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</si>
  <si>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</si>
  <si>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</si>
  <si>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</si>
  <si>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</si>
  <si>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</si>
  <si>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</si>
  <si>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</si>
  <si>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</si>
  <si>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</si>
  <si>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</si>
  <si>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</si>
  <si>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</si>
  <si>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</si>
  <si>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</si>
  <si>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</si>
  <si>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</si>
  <si>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</si>
  <si>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</si>
  <si>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</si>
  <si>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</si>
  <si>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</si>
  <si>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</si>
  <si>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</si>
  <si>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</si>
  <si>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</si>
  <si>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</si>
  <si>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</si>
  <si>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</si>
  <si>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</si>
  <si>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</si>
  <si>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</si>
  <si>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</si>
  <si>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</si>
  <si>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</si>
  <si>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</si>
  <si>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</si>
  <si>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</si>
  <si>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</si>
  <si>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</si>
  <si>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</si>
  <si>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</si>
  <si>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</si>
  <si>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</si>
  <si>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</si>
  <si>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</si>
  <si>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</si>
  <si>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</si>
  <si>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</si>
  <si>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</si>
  <si>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</si>
  <si>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</si>
  <si>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</si>
  <si>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</si>
  <si>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</si>
  <si>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</si>
  <si>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</si>
  <si>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</si>
  <si>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</si>
  <si>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</si>
  <si>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</si>
  <si>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</si>
  <si>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</si>
  <si>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</si>
  <si>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</si>
  <si>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</si>
  <si>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</si>
  <si>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</si>
  <si>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</si>
  <si>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</si>
  <si>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</si>
  <si>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</si>
  <si>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</si>
  <si>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</si>
  <si>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</si>
  <si>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</si>
  <si>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</si>
  <si>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</si>
  <si>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</si>
  <si>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</si>
  <si>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</si>
  <si>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</si>
  <si>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</si>
  <si>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</si>
  <si>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</si>
  <si>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</si>
  <si>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</si>
  <si>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</si>
  <si>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</si>
  <si>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</si>
  <si>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</si>
  <si>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</si>
  <si>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</si>
  <si>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</si>
  <si>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</si>
  <si>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</si>
  <si>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</si>
  <si>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</si>
  <si>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</si>
  <si>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</si>
  <si>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</si>
  <si>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</si>
  <si>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</si>
  <si>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</si>
  <si>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</si>
  <si>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</si>
  <si>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</si>
  <si>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</si>
  <si>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</si>
  <si>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</si>
  <si>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</si>
  <si>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</si>
  <si>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</si>
  <si>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</si>
  <si>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</si>
  <si>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</si>
  <si>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</si>
  <si>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</si>
  <si>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</si>
  <si>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</si>
  <si>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</si>
  <si>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</si>
  <si>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</si>
  <si>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</si>
  <si>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</si>
  <si>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</si>
  <si>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</si>
  <si>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</si>
  <si>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</si>
  <si>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</si>
  <si>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</si>
  <si>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</si>
  <si>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</si>
  <si>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</si>
  <si>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</si>
  <si>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</si>
  <si>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</si>
  <si>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</si>
  <si>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</si>
  <si>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</si>
  <si>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</si>
  <si>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</si>
  <si>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</si>
  <si>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</si>
  <si>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</si>
  <si>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</si>
  <si>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</si>
  <si>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</si>
  <si>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</si>
  <si>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</si>
  <si>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</si>
  <si>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</si>
  <si>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</si>
  <si>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</si>
  <si>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</si>
  <si>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</si>
  <si>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</si>
  <si>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</si>
  <si>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</si>
  <si>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</si>
  <si>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</si>
  <si>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</si>
  <si>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</si>
  <si>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</si>
  <si>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</si>
  <si>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</si>
  <si>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</si>
  <si>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</si>
  <si>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</si>
  <si>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</si>
  <si>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</si>
  <si>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</si>
  <si>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</si>
  <si>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</si>
  <si>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</si>
  <si>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</si>
  <si>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</si>
  <si>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</si>
  <si>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</si>
  <si>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</si>
  <si>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</si>
  <si>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</si>
  <si>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</si>
  <si>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</si>
  <si>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</si>
  <si>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</si>
  <si>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</si>
  <si>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</si>
  <si>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</si>
  <si>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</si>
  <si>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</si>
  <si>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</si>
  <si>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</si>
  <si>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</si>
  <si>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</si>
  <si>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</si>
  <si>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</si>
  <si>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</si>
  <si>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</si>
  <si>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</si>
  <si>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</si>
  <si>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</si>
  <si>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</si>
  <si>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</si>
  <si>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</si>
  <si>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</si>
  <si>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</si>
  <si>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</si>
  <si>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</si>
  <si>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</si>
  <si>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</si>
  <si>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</si>
  <si>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</si>
  <si>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</si>
  <si>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</si>
  <si>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</si>
  <si>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</si>
  <si>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</si>
  <si>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</si>
  <si>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</si>
  <si>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</si>
  <si>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</si>
  <si>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</si>
  <si>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</si>
  <si>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</si>
  <si>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</si>
  <si>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</si>
  <si>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</si>
  <si>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</si>
  <si>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</si>
  <si>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</si>
  <si>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</si>
  <si>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</si>
  <si>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</si>
  <si>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</si>
  <si>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</si>
  <si>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</si>
  <si>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</si>
  <si>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</si>
  <si>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</si>
  <si>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</si>
  <si>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</si>
  <si>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</si>
  <si>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</si>
  <si>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</si>
  <si>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</si>
  <si>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</si>
  <si>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</si>
  <si>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</si>
  <si>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</si>
  <si>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</si>
  <si>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</si>
  <si>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</si>
  <si>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</si>
  <si>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</si>
  <si>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</si>
  <si>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</si>
  <si>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</si>
  <si>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</si>
  <si>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</si>
  <si>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</si>
  <si>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</si>
  <si>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</si>
  <si>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</si>
  <si>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</si>
  <si>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</si>
  <si>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</si>
  <si>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</si>
  <si>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</si>
  <si>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</si>
  <si>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</si>
  <si>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</si>
  <si>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</si>
  <si>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</si>
  <si>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</si>
  <si>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</si>
  <si>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</si>
  <si>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</si>
  <si>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</si>
  <si>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</si>
  <si>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</si>
  <si>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</si>
  <si>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</si>
  <si>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</si>
  <si>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</si>
  <si>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</si>
  <si>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</si>
  <si>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</si>
  <si>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</si>
  <si>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</si>
  <si>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</si>
  <si>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</si>
  <si>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</si>
  <si>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</si>
  <si>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</si>
  <si>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</si>
  <si>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</si>
  <si>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</si>
  <si>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</si>
  <si>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</si>
  <si>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</si>
  <si>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</si>
  <si>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</si>
  <si>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</si>
  <si>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</si>
  <si>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</si>
  <si>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</si>
  <si>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</si>
  <si>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</si>
  <si>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</si>
  <si>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</si>
  <si>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</si>
  <si>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</si>
  <si>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</si>
  <si>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</si>
  <si>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</si>
  <si>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</si>
  <si>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</si>
  <si>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</si>
  <si>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</si>
  <si>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</si>
  <si>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</si>
  <si>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</si>
  <si>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</si>
  <si>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</si>
  <si>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</si>
  <si>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</si>
  <si>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</si>
  <si>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</si>
  <si>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</si>
  <si>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</si>
  <si>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</si>
  <si>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</si>
  <si>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</si>
  <si>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</si>
  <si>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</si>
  <si>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</si>
  <si>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</si>
  <si>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</si>
  <si>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</si>
  <si>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</si>
  <si>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</si>
  <si>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</si>
  <si>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</si>
  <si>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</si>
  <si>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</si>
  <si>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</si>
  <si>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</si>
  <si>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</si>
  <si>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</si>
  <si>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</si>
  <si>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</si>
  <si>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</si>
  <si>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</si>
  <si>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</si>
  <si>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</si>
  <si>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</si>
  <si>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</si>
  <si>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</si>
  <si>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</si>
  <si>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</si>
  <si>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</si>
  <si>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</si>
  <si>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</si>
  <si>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</si>
  <si>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</si>
  <si>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</si>
  <si>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</si>
  <si>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</si>
  <si>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</si>
  <si>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</si>
  <si>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</si>
  <si>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</si>
  <si>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</si>
  <si>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</si>
  <si>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</si>
  <si>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</si>
  <si>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</si>
  <si>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</si>
  <si>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</si>
  <si>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</si>
  <si>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</si>
  <si>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</si>
  <si>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</si>
  <si>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</si>
  <si>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</si>
  <si>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</si>
  <si>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</si>
  <si>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</si>
  <si>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</si>
  <si>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</si>
  <si>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</si>
  <si>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</si>
  <si>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</si>
  <si>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</si>
  <si>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</si>
  <si>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</si>
  <si>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</si>
  <si>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</si>
  <si>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</si>
  <si>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</si>
  <si>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</si>
  <si>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</si>
  <si>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</si>
  <si>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</si>
  <si>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</si>
  <si>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</si>
  <si>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</si>
  <si>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</si>
  <si>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</si>
  <si>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</si>
  <si>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</si>
  <si>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</si>
  <si>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</si>
  <si>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</si>
  <si>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</si>
  <si>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</si>
  <si>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</si>
  <si>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</si>
  <si>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</si>
  <si>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</si>
  <si>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</si>
  <si>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</si>
  <si>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</si>
  <si>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</si>
  <si>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</si>
  <si>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</si>
  <si>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</si>
  <si>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</si>
  <si>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</si>
  <si>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</si>
  <si>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</si>
  <si>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</si>
  <si>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</si>
  <si>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</si>
  <si>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</si>
  <si>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</si>
  <si>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</si>
  <si>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</si>
  <si>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</si>
  <si>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</si>
  <si>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</si>
  <si>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</si>
  <si>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</si>
  <si>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</si>
  <si>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</si>
  <si>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</si>
  <si>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</si>
  <si>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</si>
  <si>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</si>
  <si>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</si>
  <si>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</si>
  <si>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</si>
  <si>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</si>
  <si>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</si>
  <si>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</si>
  <si>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</si>
  <si>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</si>
  <si>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</si>
  <si>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</si>
  <si>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</si>
  <si>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</si>
  <si>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</si>
  <si>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</si>
  <si>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</si>
  <si>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</si>
  <si>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</si>
  <si>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</si>
  <si>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</si>
  <si>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</si>
  <si>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</si>
  <si>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</si>
  <si>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</si>
  <si>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</si>
  <si>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</si>
  <si>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</si>
  <si>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</si>
  <si>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</si>
  <si>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</si>
  <si>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</si>
  <si>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</si>
  <si>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</si>
  <si>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</si>
  <si>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</si>
  <si>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</si>
  <si>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</si>
  <si>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</si>
  <si>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</si>
  <si>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</si>
  <si>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</si>
  <si>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</si>
  <si>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</si>
  <si>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</si>
  <si>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</si>
  <si>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</si>
  <si>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</si>
  <si>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</si>
  <si>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</si>
  <si>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</si>
  <si>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</si>
  <si>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</si>
  <si>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</si>
  <si>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</si>
  <si>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</si>
  <si>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</si>
  <si>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</si>
  <si>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</si>
  <si>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</si>
  <si>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</si>
  <si>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</si>
  <si>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</si>
  <si>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</si>
  <si>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</si>
  <si>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</si>
  <si>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</si>
  <si>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</si>
  <si>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</si>
  <si>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</si>
  <si>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</si>
  <si>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</si>
  <si>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</si>
  <si>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</si>
  <si>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</si>
  <si>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</si>
  <si>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</si>
  <si>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</si>
  <si>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</si>
  <si>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</si>
  <si>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</si>
  <si>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</si>
  <si>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</si>
  <si>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</si>
  <si>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</si>
  <si>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</si>
  <si>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</si>
  <si>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</si>
  <si>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</si>
  <si>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</si>
  <si>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</si>
  <si>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</si>
  <si>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</si>
  <si>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</si>
  <si>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</si>
  <si>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</si>
  <si>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</si>
  <si>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</si>
  <si>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</si>
  <si>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</si>
  <si>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</si>
  <si>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</si>
  <si>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</si>
  <si>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</si>
  <si>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</si>
  <si>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</si>
  <si>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</si>
  <si>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</si>
  <si>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</si>
  <si>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</si>
  <si>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</si>
  <si>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</si>
  <si>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</si>
  <si>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</si>
  <si>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</si>
  <si>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</si>
  <si>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</si>
  <si>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</si>
  <si>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</si>
  <si>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</si>
  <si>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</si>
  <si>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</si>
  <si>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</si>
  <si>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</si>
  <si>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</si>
  <si>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</si>
  <si>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</si>
  <si>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</si>
  <si>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</si>
  <si>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</si>
  <si>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</si>
  <si>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</si>
  <si>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</si>
  <si>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</si>
  <si>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</si>
  <si>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</si>
  <si>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</si>
  <si>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</si>
  <si>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</si>
  <si>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</si>
  <si>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</si>
  <si>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</si>
  <si>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</si>
  <si>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</si>
  <si>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</si>
  <si>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</si>
  <si>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</si>
  <si>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</si>
  <si>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</si>
  <si>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</si>
  <si>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</si>
  <si>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</si>
  <si>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</si>
  <si>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</si>
  <si>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</si>
  <si>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</si>
  <si>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</si>
  <si>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</si>
  <si>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</si>
  <si>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</si>
  <si>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</si>
  <si>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</si>
  <si>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</si>
  <si>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</si>
  <si>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</si>
  <si>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</si>
  <si>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</si>
  <si>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</si>
  <si>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</si>
  <si>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</si>
  <si>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</si>
  <si>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</si>
  <si>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</si>
  <si>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</si>
  <si>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</si>
  <si>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</si>
  <si>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</si>
  <si>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</si>
  <si>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</si>
  <si>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</si>
  <si>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</si>
  <si>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</si>
  <si>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</si>
  <si>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</si>
  <si>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</si>
  <si>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</si>
  <si>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</si>
  <si>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</si>
  <si>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</si>
  <si>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</si>
  <si>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</si>
  <si>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</si>
  <si>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</si>
  <si>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</si>
  <si>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</si>
  <si>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</si>
  <si>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</si>
  <si>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</si>
  <si>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</si>
  <si>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</si>
  <si>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</si>
  <si>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</si>
  <si>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</si>
  <si>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</si>
  <si>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</si>
  <si>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</si>
  <si>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</si>
  <si>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</si>
  <si>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</si>
  <si>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</si>
  <si>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</si>
  <si>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</si>
  <si>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</si>
  <si>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</si>
  <si>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</si>
  <si>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</si>
  <si>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</si>
  <si>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</si>
  <si>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</si>
  <si>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</si>
  <si>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</si>
  <si>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</si>
  <si>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</si>
  <si>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</si>
  <si>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</si>
  <si>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</si>
  <si>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</si>
  <si>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</si>
  <si>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</si>
  <si>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</si>
  <si>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</si>
  <si>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</si>
  <si>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</si>
  <si>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</si>
  <si>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</si>
  <si>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</si>
  <si>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</si>
  <si>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</si>
  <si>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</si>
  <si>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</si>
  <si>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</si>
  <si>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</si>
  <si>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</si>
  <si>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</si>
  <si>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</si>
  <si>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</si>
  <si>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</si>
  <si>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</si>
  <si>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</si>
  <si>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</si>
  <si>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</si>
  <si>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</si>
  <si>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</si>
  <si>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</si>
  <si>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</si>
  <si>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</si>
  <si>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</si>
  <si>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</si>
  <si>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</si>
  <si>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</si>
  <si>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</si>
  <si>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</si>
  <si>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</si>
  <si>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</si>
  <si>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</si>
  <si>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</si>
  <si>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</si>
  <si>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</si>
  <si>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</si>
  <si>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</si>
  <si>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</si>
  <si>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</si>
  <si>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</si>
  <si>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</si>
  <si>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</si>
  <si>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</si>
  <si>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</si>
  <si>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</si>
  <si>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</si>
  <si>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</si>
  <si>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</si>
  <si>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</si>
  <si>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</si>
  <si>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</si>
  <si>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</si>
  <si>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</si>
  <si>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</si>
  <si>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</si>
  <si>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</si>
  <si>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</si>
  <si>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</si>
  <si>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</si>
  <si>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</si>
  <si>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</si>
  <si>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</si>
  <si>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</si>
  <si>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</si>
  <si>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</si>
  <si>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</si>
  <si>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</si>
  <si>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</si>
  <si>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</si>
  <si>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</si>
  <si>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</si>
  <si>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</si>
  <si>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</si>
  <si>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</si>
  <si>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</si>
  <si>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</si>
  <si>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</si>
  <si>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</si>
  <si>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</si>
  <si>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</si>
  <si>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</si>
  <si>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</si>
  <si>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</si>
  <si>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</si>
  <si>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</si>
  <si>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</si>
  <si>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</si>
  <si>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</si>
  <si>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</si>
  <si>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</si>
  <si>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</si>
  <si>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</si>
  <si>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</si>
  <si>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</si>
  <si>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</si>
  <si>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</si>
  <si>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</si>
  <si>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</si>
  <si>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</si>
  <si>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</si>
  <si>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</si>
  <si>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</si>
  <si>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</si>
  <si>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</si>
  <si>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</si>
  <si>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</si>
  <si>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</si>
  <si>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</si>
  <si>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</si>
  <si>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</si>
  <si>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</si>
  <si>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</si>
  <si>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</si>
  <si>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</si>
  <si>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</si>
  <si>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</si>
  <si>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</si>
  <si>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</si>
  <si>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</si>
  <si>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</si>
  <si>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</si>
  <si>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</si>
  <si>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</si>
  <si>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</si>
  <si>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</si>
  <si>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</si>
  <si>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</si>
  <si>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</si>
  <si>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</si>
  <si>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</si>
  <si>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</si>
  <si>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</si>
  <si>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</si>
  <si>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</si>
  <si>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</si>
  <si>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</si>
  <si>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</si>
  <si>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</si>
  <si>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</si>
  <si>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</si>
  <si>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</si>
  <si>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</si>
  <si>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</si>
  <si>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</si>
  <si>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</si>
  <si>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</si>
  <si>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</si>
  <si>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</si>
  <si>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</si>
  <si>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</si>
  <si>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</si>
  <si>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</si>
  <si>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</si>
  <si>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</si>
  <si>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</si>
  <si>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</si>
  <si>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</si>
  <si>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</si>
  <si>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</si>
  <si>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</si>
  <si>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</si>
  <si>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</si>
  <si>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</si>
  <si>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</si>
  <si>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</si>
  <si>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</si>
  <si>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</si>
  <si>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</si>
  <si>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</si>
  <si>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</si>
  <si>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</si>
  <si>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</si>
  <si>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</si>
  <si>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</si>
  <si>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</si>
  <si>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</si>
  <si>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</si>
  <si>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</si>
  <si>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</si>
  <si>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</si>
  <si>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</si>
  <si>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</si>
  <si>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</si>
  <si>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</si>
  <si>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</si>
  <si>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</si>
  <si>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</si>
  <si>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</si>
  <si>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</si>
  <si>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</si>
  <si>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</si>
  <si>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</si>
  <si>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</si>
  <si>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</si>
  <si>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</si>
  <si>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</si>
  <si>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</si>
  <si>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</si>
  <si>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</si>
  <si>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</si>
  <si>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</si>
  <si>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</si>
  <si>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</si>
  <si>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</si>
  <si>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</si>
  <si>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</si>
  <si>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</si>
  <si>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</si>
  <si>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</si>
  <si>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</si>
  <si>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</si>
  <si>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</si>
  <si>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</si>
  <si>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</si>
  <si>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</si>
  <si>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</si>
  <si>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</si>
  <si>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</si>
  <si>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</si>
  <si>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</si>
  <si>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</si>
  <si>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</si>
  <si>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</si>
  <si>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</si>
  <si>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</si>
  <si>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</si>
  <si>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</si>
  <si>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</si>
  <si>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</si>
  <si>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</si>
  <si>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</si>
  <si>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</si>
  <si>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</si>
  <si>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</si>
  <si>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</si>
  <si>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</si>
  <si>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</si>
  <si>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</si>
  <si>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</si>
  <si>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</si>
  <si>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</si>
  <si>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</si>
  <si>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</si>
  <si>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</si>
  <si>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</si>
  <si>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</si>
  <si>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</si>
  <si>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</si>
  <si>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</si>
  <si>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</si>
  <si>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</si>
  <si>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</si>
  <si>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</si>
  <si>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</si>
  <si>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</si>
  <si>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</si>
  <si>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</si>
  <si>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</si>
  <si>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</si>
  <si>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</si>
  <si>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</si>
  <si>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</si>
  <si>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</si>
  <si>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</si>
  <si>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</si>
  <si>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</si>
  <si>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</si>
  <si>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</si>
  <si>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</si>
  <si>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</si>
  <si>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</si>
  <si>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</si>
  <si>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</si>
  <si>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</si>
  <si>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</si>
  <si>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</si>
  <si>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</si>
  <si>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</si>
  <si>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</si>
  <si>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</si>
  <si>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</si>
  <si>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</si>
  <si>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</si>
  <si>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</si>
  <si>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</si>
  <si>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</si>
  <si>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</si>
  <si>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</si>
  <si>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</si>
  <si>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</si>
  <si>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</si>
  <si>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</si>
  <si>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</si>
  <si>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</si>
  <si>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</si>
  <si>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</si>
  <si>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</si>
  <si>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</si>
  <si>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</si>
  <si>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</si>
  <si>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</si>
  <si>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</si>
  <si>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</si>
  <si>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</si>
  <si>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</si>
  <si>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</si>
  <si>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</si>
  <si>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</si>
  <si>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</si>
  <si>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</si>
  <si>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</si>
  <si>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</si>
  <si>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</si>
  <si>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</si>
  <si>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</si>
  <si>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</si>
  <si>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</si>
  <si>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</si>
  <si>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</si>
  <si>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</si>
  <si>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</si>
  <si>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</si>
  <si>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</si>
  <si>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</si>
  <si>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</si>
  <si>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</si>
  <si>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</si>
  <si>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</si>
  <si>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</si>
  <si>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</si>
  <si>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</si>
  <si>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</si>
  <si>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</si>
  <si>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</si>
  <si>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</si>
  <si>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</si>
  <si>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</si>
  <si>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</si>
  <si>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</si>
  <si>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</si>
  <si>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</si>
  <si>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</si>
  <si>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</si>
  <si>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</si>
  <si>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</si>
  <si>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</si>
  <si>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</si>
  <si>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</si>
  <si>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</si>
  <si>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</si>
  <si>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</si>
  <si>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</si>
  <si>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</si>
  <si>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</si>
  <si>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</si>
  <si>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</si>
  <si>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</si>
  <si>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</si>
  <si>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</si>
  <si>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</si>
  <si>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</si>
  <si>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</si>
  <si>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</si>
  <si>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</si>
  <si>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</si>
  <si>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</si>
  <si>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</si>
  <si>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</si>
  <si>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</si>
  <si>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</si>
  <si>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</si>
  <si>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</si>
  <si>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</si>
  <si>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</si>
  <si>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</si>
  <si>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</si>
  <si>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</si>
  <si>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</si>
  <si>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</si>
  <si>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</si>
  <si>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</si>
  <si>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</si>
  <si>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</si>
  <si>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</si>
  <si>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</si>
  <si>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</si>
  <si>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</si>
  <si>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</si>
  <si>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</si>
  <si>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</si>
  <si>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</si>
  <si>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</si>
  <si>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</si>
  <si>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</si>
  <si>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</si>
  <si>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</si>
  <si>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</si>
  <si>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</si>
  <si>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</si>
  <si>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</si>
  <si>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</si>
  <si>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</si>
  <si>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</si>
  <si>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</si>
  <si>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</si>
  <si>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</si>
  <si>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</si>
  <si>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</si>
  <si>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</si>
  <si>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</si>
  <si>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</si>
  <si>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</si>
  <si>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</si>
  <si>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</si>
  <si>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</si>
  <si>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</si>
  <si>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</si>
  <si>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</si>
  <si>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</si>
  <si>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</si>
  <si>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</si>
  <si>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</si>
  <si>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</si>
  <si>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</si>
  <si>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</si>
  <si>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</si>
  <si>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</si>
  <si>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</si>
  <si>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</si>
  <si>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</si>
  <si>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</si>
  <si>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</si>
  <si>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</si>
  <si>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</si>
  <si>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</si>
  <si>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</si>
  <si>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</si>
  <si>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</si>
  <si>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</si>
  <si>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</si>
  <si>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</si>
  <si>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</si>
  <si>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</si>
  <si>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</si>
  <si>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</si>
  <si>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</si>
  <si>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</si>
  <si>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</si>
  <si>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</si>
  <si>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</si>
  <si>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</si>
  <si>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</si>
  <si>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</si>
  <si>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</si>
  <si>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</si>
  <si>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</si>
  <si>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</si>
  <si>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</si>
  <si>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</si>
  <si>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</si>
  <si>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</si>
  <si>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</si>
  <si>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</si>
  <si>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</si>
  <si>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</si>
  <si>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</si>
  <si>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</si>
  <si>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</si>
  <si>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</si>
  <si>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</si>
  <si>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</si>
  <si>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</si>
  <si>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</si>
  <si>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</si>
  <si>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</si>
  <si>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</si>
  <si>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</si>
  <si>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</si>
  <si>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</si>
  <si>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</si>
  <si>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</si>
  <si>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</si>
  <si>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</si>
  <si>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</si>
  <si>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</si>
  <si>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</si>
  <si>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</si>
  <si>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</si>
  <si>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</si>
  <si>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</si>
  <si>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</si>
  <si>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</si>
  <si>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</si>
  <si>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</si>
  <si>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</si>
  <si>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</si>
  <si>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</si>
  <si>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</si>
  <si>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</si>
  <si>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</si>
  <si>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</si>
  <si>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</si>
  <si>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</si>
  <si>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</si>
  <si>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</si>
  <si>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</si>
  <si>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</si>
  <si>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</si>
  <si>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</si>
  <si>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</si>
  <si>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</si>
  <si>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</si>
  <si>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</si>
  <si>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</si>
  <si>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</si>
  <si>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</si>
  <si>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</si>
  <si>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</si>
  <si>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</si>
  <si>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</si>
  <si>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</si>
  <si>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</si>
  <si>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</si>
  <si>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</si>
  <si>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</si>
  <si>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</si>
  <si>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</si>
  <si>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</si>
  <si>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</si>
  <si>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</si>
  <si>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</si>
  <si>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</si>
  <si>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</si>
  <si>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</si>
  <si>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</si>
  <si>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</si>
  <si>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</si>
  <si>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</si>
  <si>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</si>
  <si>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</si>
  <si>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</si>
  <si>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</si>
  <si>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</si>
  <si>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</si>
  <si>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</si>
  <si>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</si>
  <si>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</si>
  <si>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</si>
  <si>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</si>
  <si>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</si>
  <si>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</si>
  <si>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</si>
  <si>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</si>
  <si>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</si>
  <si>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</si>
  <si>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</si>
  <si>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</si>
  <si>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</si>
  <si>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</si>
  <si>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</si>
  <si>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</si>
  <si>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</si>
  <si>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</si>
  <si>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</si>
  <si>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</si>
  <si>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</si>
  <si>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</si>
  <si>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</si>
  <si>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</si>
  <si>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</si>
  <si>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</si>
  <si>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</si>
  <si>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</si>
  <si>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</si>
  <si>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</si>
  <si>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</si>
  <si>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</si>
  <si>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</si>
  <si>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</si>
  <si>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</si>
  <si>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</si>
  <si>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</si>
  <si>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</si>
  <si>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</si>
  <si>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</si>
  <si>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</si>
  <si>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</si>
  <si>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</si>
  <si>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</si>
  <si>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</si>
  <si>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</si>
  <si>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</si>
  <si>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</si>
  <si>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</si>
  <si>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</si>
  <si>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</si>
  <si>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</si>
  <si>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</si>
  <si>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</si>
  <si>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</si>
  <si>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</si>
  <si>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</si>
  <si>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</si>
  <si>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</si>
  <si>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</si>
  <si>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</si>
  <si>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</si>
  <si>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</si>
  <si>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</si>
  <si>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</si>
  <si>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</si>
  <si>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</si>
  <si>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</si>
  <si>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</si>
  <si>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</si>
  <si>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</si>
  <si>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</si>
  <si>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</si>
  <si>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</si>
  <si>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</si>
  <si>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</si>
  <si>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</si>
  <si>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</si>
  <si>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</si>
  <si>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</si>
  <si>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</si>
  <si>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</si>
  <si>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</si>
  <si>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</si>
  <si>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</si>
  <si>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</si>
  <si>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</si>
  <si>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</si>
  <si>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</si>
  <si>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</si>
  <si>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</si>
  <si>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</si>
  <si>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</si>
  <si>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</si>
  <si>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</si>
  <si>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</si>
  <si>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</si>
  <si>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</si>
  <si>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</si>
  <si>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</si>
  <si>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</si>
  <si>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</si>
  <si>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</si>
  <si>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</si>
  <si>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</si>
  <si>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</si>
  <si>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</si>
  <si>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</si>
  <si>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</si>
  <si>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</si>
  <si>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</si>
  <si>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</si>
  <si>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</si>
  <si>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</si>
  <si>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</si>
  <si>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</si>
  <si>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</si>
  <si>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</si>
  <si>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</si>
  <si>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</si>
  <si>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</si>
  <si>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</si>
  <si>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</si>
  <si>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</si>
  <si>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</si>
  <si>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</si>
  <si>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</si>
  <si>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</si>
  <si>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</si>
  <si>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</si>
  <si>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</si>
  <si>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</si>
  <si>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</si>
  <si>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</si>
  <si>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</si>
  <si>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</si>
  <si>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</si>
  <si>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</si>
  <si>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</si>
  <si>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</si>
  <si>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</si>
  <si>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</si>
  <si>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</si>
  <si>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</si>
  <si>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</si>
  <si>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</si>
  <si>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</si>
  <si>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</si>
  <si>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</si>
  <si>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</si>
  <si>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</si>
  <si>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</si>
  <si>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</si>
  <si>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</si>
  <si>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</si>
  <si>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</si>
  <si>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</si>
  <si>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</si>
  <si>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</si>
  <si>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</si>
  <si>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</si>
  <si>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</si>
  <si>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</si>
  <si>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</si>
  <si>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</si>
  <si>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</si>
  <si>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</si>
  <si>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</si>
  <si>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</si>
  <si>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</si>
  <si>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</si>
  <si>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</si>
  <si>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</si>
  <si>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</si>
  <si>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</si>
  <si>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</si>
  <si>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</si>
  <si>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</si>
  <si>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</si>
  <si>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</si>
  <si>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</si>
  <si>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</si>
  <si>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</si>
  <si>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</si>
  <si>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</si>
  <si>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</si>
  <si>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</si>
  <si>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</si>
  <si>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</si>
  <si>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</si>
  <si>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</si>
  <si>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</si>
  <si>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</si>
  <si>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</si>
  <si>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</si>
  <si>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</si>
  <si>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</si>
  <si>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</si>
  <si>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</si>
  <si>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</si>
  <si>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</si>
  <si>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</si>
  <si>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</si>
  <si>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</si>
  <si>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</si>
  <si>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</si>
  <si>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</si>
  <si>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</si>
  <si>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</si>
  <si>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</si>
  <si>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</si>
  <si>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</si>
  <si>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</si>
  <si>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</si>
  <si>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</si>
  <si>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</si>
  <si>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</si>
  <si>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</si>
  <si>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</si>
  <si>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</si>
  <si>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</si>
  <si>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</si>
  <si>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</si>
  <si>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</si>
  <si>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</si>
  <si>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</si>
  <si>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</si>
  <si>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</si>
  <si>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</si>
  <si>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</si>
  <si>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</si>
  <si>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</si>
  <si>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</si>
  <si>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</si>
  <si>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</si>
  <si>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</si>
  <si>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</si>
  <si>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</si>
  <si>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</si>
  <si>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</si>
  <si>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</si>
  <si>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</si>
  <si>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</si>
  <si>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</si>
  <si>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</si>
  <si>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</si>
  <si>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</si>
  <si>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</si>
  <si>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</si>
  <si>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</si>
  <si>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</si>
  <si>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</si>
  <si>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</si>
  <si>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</si>
  <si>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</si>
  <si>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</si>
  <si>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</si>
  <si>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</si>
  <si>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</si>
  <si>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</si>
  <si>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</si>
  <si>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</si>
  <si>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</si>
  <si>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</si>
  <si>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</si>
  <si>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</si>
  <si>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</si>
  <si>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</si>
  <si>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</si>
  <si>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</si>
  <si>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</si>
  <si>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</si>
  <si>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</si>
  <si>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</si>
  <si>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</si>
  <si>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</si>
  <si>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</si>
  <si>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</si>
  <si>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</si>
  <si>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</si>
  <si>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</si>
  <si>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</si>
  <si>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</si>
  <si>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</si>
  <si>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</si>
  <si>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</si>
  <si>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</si>
  <si>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</si>
  <si>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</si>
  <si>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</si>
  <si>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</si>
  <si>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</si>
  <si>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</si>
  <si>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</si>
  <si>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</si>
  <si>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</si>
  <si>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</si>
  <si>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</si>
  <si>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</si>
  <si>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</si>
  <si>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</si>
  <si>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</si>
  <si>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</si>
  <si>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</si>
  <si>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</si>
  <si>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</si>
  <si>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</si>
  <si>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</si>
  <si>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</si>
  <si>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</si>
  <si>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</si>
  <si>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</si>
  <si>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</si>
  <si>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</si>
  <si>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</si>
  <si>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</si>
  <si>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</si>
  <si>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</si>
  <si>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</si>
  <si>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</si>
  <si>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</si>
  <si>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</si>
  <si>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</si>
  <si>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</si>
  <si>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</si>
  <si>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</si>
  <si>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</si>
  <si>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</si>
  <si>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</si>
  <si>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</si>
  <si>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</si>
  <si>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</si>
  <si>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</si>
  <si>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</si>
  <si>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</si>
  <si>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</si>
  <si>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</si>
  <si>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</si>
  <si>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</si>
  <si>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</si>
  <si>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</si>
  <si>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</si>
  <si>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</si>
  <si>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</si>
  <si>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</si>
  <si>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</si>
  <si>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</si>
  <si>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</si>
  <si>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</si>
  <si>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</si>
  <si>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</si>
  <si>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</si>
  <si>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</si>
  <si>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</si>
  <si>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</si>
  <si>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</si>
  <si>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</si>
  <si>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</si>
  <si>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</si>
  <si>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</si>
  <si>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</si>
  <si>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</si>
  <si>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</si>
  <si>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</si>
  <si>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</si>
  <si>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</si>
  <si>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</si>
  <si>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</si>
  <si>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</si>
  <si>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</si>
  <si>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</si>
  <si>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</si>
  <si>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</si>
  <si>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</si>
  <si>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</si>
  <si>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</si>
  <si>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</si>
  <si>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</si>
  <si>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</si>
  <si>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</si>
  <si>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</si>
  <si>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</si>
  <si>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</si>
  <si>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</si>
  <si>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</si>
  <si>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</si>
  <si>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</si>
  <si>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</si>
  <si>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</si>
  <si>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</si>
  <si>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</si>
  <si>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</si>
  <si>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</si>
  <si>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</si>
  <si>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</si>
  <si>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</si>
  <si>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</si>
  <si>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</si>
  <si>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</si>
  <si>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</si>
  <si>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</si>
  <si>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</si>
  <si>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</si>
  <si>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</si>
  <si>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</si>
  <si>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</si>
  <si>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</si>
  <si>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</si>
  <si>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</si>
  <si>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</si>
  <si>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</si>
  <si>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</si>
  <si>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</si>
  <si>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</si>
  <si>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</si>
  <si>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</si>
  <si>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</si>
  <si>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</si>
  <si>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</si>
  <si>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</si>
  <si>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</si>
  <si>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</si>
  <si>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</si>
  <si>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</si>
  <si>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</si>
  <si>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</si>
  <si>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</si>
  <si>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</si>
  <si>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</si>
  <si>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</si>
  <si>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</si>
  <si>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</si>
  <si>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</si>
  <si>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</si>
  <si>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</si>
  <si>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</si>
  <si>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</si>
  <si>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</si>
  <si>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</si>
  <si>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</si>
  <si>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</si>
  <si>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</si>
  <si>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</si>
  <si>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</si>
  <si>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</si>
  <si>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</si>
  <si>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</si>
  <si>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</si>
  <si>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</si>
  <si>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</si>
  <si>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</si>
  <si>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</si>
  <si>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</si>
  <si>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</si>
  <si>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</si>
  <si>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</si>
  <si>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</si>
  <si>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</si>
  <si>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</si>
  <si>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</si>
  <si>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</si>
  <si>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</si>
  <si>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</si>
  <si>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</si>
  <si>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</si>
  <si>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</si>
  <si>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</si>
  <si>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</si>
  <si>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</si>
  <si>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</si>
  <si>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</si>
  <si>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</si>
  <si>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</si>
  <si>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</si>
  <si>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</si>
  <si>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</si>
  <si>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</si>
  <si>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</si>
  <si>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</si>
  <si>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</si>
  <si>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</si>
  <si>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</si>
  <si>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</si>
  <si>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</si>
  <si>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</si>
  <si>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</si>
  <si>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</si>
  <si>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</si>
  <si>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</si>
  <si>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</si>
  <si>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</si>
  <si>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</si>
  <si>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</si>
  <si>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</si>
  <si>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</si>
  <si>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</si>
  <si>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</si>
  <si>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</si>
  <si>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</si>
  <si>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</si>
  <si>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</si>
  <si>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</si>
  <si>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</si>
  <si>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</si>
  <si>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</si>
  <si>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</si>
  <si>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</si>
  <si>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</si>
  <si>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</si>
  <si>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</si>
  <si>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</si>
  <si>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</si>
  <si>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</si>
  <si>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</si>
  <si>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</si>
  <si>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</si>
  <si>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</si>
  <si>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</si>
  <si>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</si>
  <si>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</si>
  <si>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</si>
  <si>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</si>
  <si>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</si>
  <si>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</si>
  <si>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</si>
  <si>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</si>
  <si>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</si>
  <si>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</si>
  <si>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</si>
  <si>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</si>
  <si>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</si>
  <si>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</si>
  <si>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</si>
  <si>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</si>
  <si>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</si>
  <si>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</si>
  <si>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</si>
  <si>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</si>
  <si>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</si>
  <si>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</si>
  <si>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</si>
  <si>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</si>
  <si>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</si>
  <si>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</si>
  <si>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</si>
  <si>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</si>
  <si>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</si>
  <si>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</si>
  <si>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</si>
  <si>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</si>
  <si>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</si>
  <si>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</si>
  <si>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</si>
  <si>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</si>
  <si>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</si>
  <si>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</si>
  <si>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</si>
  <si>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</si>
  <si>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</si>
  <si>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</si>
  <si>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</si>
  <si>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</si>
  <si>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</si>
  <si>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</si>
  <si>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</si>
  <si>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</si>
  <si>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</si>
  <si>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</si>
  <si>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</si>
  <si>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</si>
  <si>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</si>
  <si>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</si>
  <si>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</si>
  <si>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</si>
  <si>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</si>
  <si>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</si>
  <si>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</si>
  <si>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</si>
  <si>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</si>
  <si>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</si>
  <si>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</si>
  <si>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</si>
  <si>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</si>
  <si>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</si>
  <si>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</si>
  <si>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</si>
  <si>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</si>
  <si>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</si>
  <si>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</si>
  <si>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</si>
  <si>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</si>
  <si>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</si>
  <si>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</si>
  <si>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</si>
  <si>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</si>
  <si>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</si>
  <si>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</si>
  <si>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</si>
  <si>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</si>
  <si>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</si>
  <si>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</si>
  <si>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</si>
  <si>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</si>
  <si>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</si>
  <si>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</si>
  <si>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</si>
  <si>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</si>
  <si>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</si>
  <si>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</si>
  <si>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</si>
  <si>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</si>
  <si>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</si>
  <si>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</si>
  <si>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</si>
  <si>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</si>
  <si>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</si>
  <si>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</si>
  <si>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</si>
  <si>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</si>
  <si>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</si>
  <si>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</si>
  <si>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</si>
  <si>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</si>
  <si>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</si>
  <si>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</si>
  <si>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</si>
  <si>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</si>
  <si>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</si>
  <si>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</si>
  <si>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</si>
  <si>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</si>
  <si>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</si>
  <si>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</si>
  <si>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</si>
  <si>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</si>
  <si>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</si>
  <si>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</si>
  <si>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</si>
  <si>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</si>
  <si>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</si>
  <si>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</si>
  <si>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</si>
  <si>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</si>
  <si>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</si>
  <si>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</si>
  <si>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</si>
  <si>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</si>
  <si>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</si>
  <si>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</si>
  <si>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</si>
  <si>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</si>
  <si>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</si>
  <si>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</si>
  <si>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</si>
  <si>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</si>
  <si>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</si>
  <si>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</si>
  <si>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</si>
  <si>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</si>
  <si>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</si>
  <si>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</si>
  <si>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</si>
  <si>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</si>
  <si>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</si>
  <si>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</si>
  <si>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</si>
  <si>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</si>
  <si>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</si>
  <si>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</si>
  <si>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</si>
  <si>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</si>
  <si>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</si>
  <si>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</si>
  <si>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</si>
  <si>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</si>
  <si>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</si>
  <si>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</si>
  <si>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</si>
  <si>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</si>
  <si>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</si>
  <si>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</si>
  <si>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</si>
  <si>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</si>
  <si>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</si>
  <si>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</si>
  <si>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</si>
  <si>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</si>
  <si>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</si>
  <si>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</si>
  <si>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</si>
  <si>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</si>
  <si>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</si>
  <si>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</si>
  <si>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</si>
  <si>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</si>
  <si>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</si>
  <si>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</si>
  <si>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</si>
  <si>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</si>
  <si>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</si>
  <si>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</si>
  <si>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</si>
  <si>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</si>
  <si>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</si>
  <si>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</si>
  <si>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</si>
  <si>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</si>
  <si>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</si>
  <si>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</si>
  <si>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</si>
  <si>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</si>
  <si>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</si>
  <si>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</si>
  <si>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</si>
  <si>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</si>
  <si>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</si>
  <si>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</si>
  <si>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</si>
  <si>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</si>
  <si>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</si>
  <si>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</si>
  <si>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</si>
  <si>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</si>
  <si>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</si>
  <si>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</si>
  <si>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</si>
  <si>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</si>
  <si>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</si>
  <si>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</si>
  <si>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</si>
  <si>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</si>
  <si>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</si>
  <si>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</si>
  <si>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</si>
  <si>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</si>
  <si>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</si>
  <si>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</si>
  <si>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</si>
  <si>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</si>
  <si>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</si>
  <si>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</si>
  <si>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</si>
  <si>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</si>
  <si>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</si>
  <si>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</si>
  <si>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</si>
  <si>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</si>
  <si>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</si>
  <si>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</si>
  <si>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</si>
  <si>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</si>
  <si>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</si>
  <si>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</si>
  <si>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</si>
  <si>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</si>
  <si>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</si>
  <si>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</si>
  <si>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</si>
  <si>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</si>
  <si>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</si>
  <si>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</si>
  <si>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</si>
  <si>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</si>
  <si>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</si>
  <si>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</si>
  <si>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</si>
  <si>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</si>
  <si>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</si>
  <si>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</si>
  <si>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</si>
  <si>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</si>
  <si>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</si>
  <si>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</si>
  <si>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</si>
  <si>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</si>
  <si>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</si>
  <si>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</si>
  <si>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</si>
  <si>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</si>
  <si>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</si>
  <si>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</si>
  <si>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</si>
  <si>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</si>
  <si>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</si>
  <si>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</si>
  <si>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</si>
  <si>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</si>
  <si>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</si>
  <si>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</si>
  <si>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</si>
  <si>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</si>
  <si>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</si>
  <si>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</si>
  <si>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</si>
  <si>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</si>
  <si>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</si>
  <si>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</si>
  <si>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</si>
  <si>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</si>
  <si>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</si>
  <si>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</si>
  <si>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</si>
  <si>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</si>
  <si>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</si>
  <si>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</si>
  <si>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</si>
  <si>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</si>
  <si>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</si>
  <si>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</si>
  <si>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</si>
  <si>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</si>
  <si>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</si>
  <si>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</si>
  <si>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</si>
  <si>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</si>
  <si>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</si>
  <si>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</si>
  <si>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</si>
  <si>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</si>
  <si>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</si>
  <si>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</si>
  <si>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</si>
  <si>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</si>
  <si>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</si>
  <si>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</si>
  <si>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</si>
  <si>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</si>
  <si>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</si>
  <si>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</si>
  <si>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</si>
  <si>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</si>
  <si>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</si>
  <si>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</si>
  <si>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</si>
  <si>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</si>
  <si>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</si>
  <si>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</si>
  <si>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</si>
  <si>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</si>
  <si>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</si>
  <si>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</si>
  <si>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</si>
  <si>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</si>
  <si>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</si>
  <si>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</si>
  <si>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</si>
  <si>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</si>
  <si>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</si>
  <si>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</si>
  <si>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</si>
  <si>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</si>
  <si>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</si>
  <si>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</si>
  <si>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</si>
  <si>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</si>
  <si>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</si>
  <si>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</si>
  <si>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</si>
  <si>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</si>
  <si>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</si>
  <si>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</si>
  <si>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</si>
  <si>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</si>
  <si>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</si>
  <si>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</si>
  <si>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</si>
  <si>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</si>
  <si>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</si>
  <si>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</si>
  <si>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</si>
  <si>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</si>
  <si>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</si>
  <si>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</si>
  <si>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</si>
  <si>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</si>
  <si>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</si>
  <si>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</si>
  <si>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</si>
  <si>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</si>
  <si>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</si>
  <si>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</si>
  <si>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</si>
  <si>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</si>
  <si>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</si>
  <si>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</si>
  <si>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</si>
  <si>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</si>
  <si>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</si>
  <si>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</si>
  <si>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</si>
  <si>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</si>
  <si>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</si>
  <si>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</si>
  <si>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</si>
  <si>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</si>
  <si>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</si>
  <si>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</si>
  <si>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</si>
  <si>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</si>
  <si>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</si>
  <si>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</si>
  <si>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</si>
  <si>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</si>
  <si>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</si>
  <si>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</si>
  <si>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</si>
  <si>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</si>
  <si>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</si>
  <si>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</si>
  <si>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</si>
  <si>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</si>
  <si>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</si>
  <si>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</si>
  <si>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</si>
  <si>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</si>
  <si>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</si>
  <si>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</si>
  <si>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</si>
  <si>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</si>
  <si>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</si>
  <si>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</si>
  <si>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</si>
  <si>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</si>
  <si>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</si>
  <si>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</si>
  <si>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</si>
  <si>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</si>
  <si>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</si>
  <si>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</si>
  <si>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</si>
  <si>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</si>
  <si>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</si>
  <si>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</si>
  <si>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</si>
  <si>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</si>
  <si>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</si>
  <si>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</si>
  <si>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</si>
  <si>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</si>
  <si>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</si>
  <si>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</si>
  <si>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</si>
  <si>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</si>
  <si>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</si>
  <si>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</si>
  <si>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</si>
  <si>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</si>
  <si>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</si>
  <si>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</si>
  <si>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</si>
  <si>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</si>
  <si>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</si>
  <si>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</si>
  <si>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</si>
  <si>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</si>
  <si>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</si>
  <si>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</si>
  <si>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</si>
  <si>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</si>
  <si>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</si>
  <si>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</si>
  <si>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</si>
  <si>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</si>
  <si>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</si>
  <si>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</si>
  <si>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</si>
  <si>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</si>
  <si>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</si>
  <si>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</si>
  <si>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</si>
  <si>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</si>
  <si>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</si>
  <si>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</si>
  <si>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</si>
  <si>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</si>
  <si>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</si>
  <si>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</si>
  <si>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</si>
  <si>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</si>
  <si>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</si>
  <si>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</si>
  <si>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</si>
  <si>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</si>
  <si>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</si>
  <si>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</si>
  <si>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</si>
  <si>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</si>
  <si>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</si>
  <si>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</si>
  <si>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</si>
  <si>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</si>
  <si>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</si>
  <si>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</si>
  <si>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</si>
  <si>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</si>
  <si>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</si>
  <si>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</si>
  <si>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</si>
  <si>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</si>
  <si>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</si>
  <si>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</si>
  <si>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</si>
  <si>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</si>
  <si>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</si>
  <si>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</si>
  <si>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</si>
  <si>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</si>
  <si>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</si>
  <si>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</si>
  <si>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</si>
  <si>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</si>
  <si>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</si>
  <si>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</si>
  <si>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</si>
  <si>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</si>
  <si>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</si>
  <si>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</si>
  <si>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</si>
  <si>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</si>
  <si>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</si>
  <si>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</si>
  <si>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</si>
  <si>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</si>
  <si>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</si>
  <si>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</si>
  <si>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</si>
  <si>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</si>
  <si>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</si>
  <si>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</si>
  <si>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</si>
  <si>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</si>
  <si>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</si>
  <si>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</si>
  <si>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</si>
  <si>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</si>
  <si>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</si>
  <si>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</si>
  <si>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</si>
  <si>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</si>
  <si>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</si>
  <si>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</si>
  <si>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</si>
  <si>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</si>
  <si>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</si>
  <si>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</si>
  <si>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</si>
  <si>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</si>
  <si>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</si>
  <si>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</si>
  <si>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</si>
  <si>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</si>
  <si>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</si>
  <si>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</si>
  <si>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</si>
  <si>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</si>
  <si>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</si>
  <si>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</si>
  <si>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</si>
  <si>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</si>
  <si>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</si>
  <si>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</si>
  <si>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</si>
  <si>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</si>
  <si>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</si>
  <si>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</si>
  <si>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</si>
  <si>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</si>
  <si>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</si>
  <si>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</si>
  <si>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</si>
  <si>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</si>
  <si>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</si>
  <si>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</si>
  <si>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</si>
  <si>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</si>
  <si>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</si>
  <si>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</si>
  <si>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</si>
  <si>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</si>
  <si>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</si>
  <si>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</si>
  <si>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</si>
  <si>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</si>
  <si>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</si>
  <si>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</si>
  <si>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</si>
  <si>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</si>
  <si>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</si>
  <si>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</si>
  <si>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</si>
  <si>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</si>
  <si>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</si>
  <si>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</si>
  <si>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</si>
  <si>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</si>
  <si>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</si>
  <si>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</si>
  <si>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</si>
  <si>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</si>
  <si>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</si>
  <si>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</si>
  <si>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</si>
  <si>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</si>
  <si>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</si>
  <si>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</si>
  <si>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</si>
  <si>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</si>
  <si>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</si>
  <si>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</si>
  <si>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</si>
  <si>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</si>
  <si>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</si>
  <si>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</si>
  <si>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</si>
  <si>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</si>
  <si>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</si>
  <si>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</si>
  <si>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</si>
  <si>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</si>
  <si>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</si>
  <si>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</si>
  <si>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</si>
  <si>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</si>
  <si>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</si>
  <si>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</si>
  <si>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</si>
  <si>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</si>
  <si>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</si>
  <si>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</si>
  <si>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</si>
  <si>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</si>
  <si>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</si>
  <si>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</si>
  <si>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</si>
  <si>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</si>
  <si>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</si>
  <si>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</si>
  <si>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</si>
  <si>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</si>
  <si>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</si>
  <si>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</si>
  <si>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</si>
  <si>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</si>
  <si>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</si>
  <si>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</si>
  <si>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</si>
  <si>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</si>
  <si>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</si>
  <si>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</si>
  <si>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</si>
  <si>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</si>
  <si>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</si>
  <si>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</si>
  <si>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</si>
  <si>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</si>
  <si>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</si>
  <si>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</si>
  <si>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</si>
  <si>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</si>
  <si>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</si>
  <si>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</si>
  <si>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</si>
  <si>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</si>
  <si>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</si>
  <si>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</si>
  <si>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</si>
  <si>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</si>
  <si>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</si>
  <si>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</si>
  <si>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</si>
  <si>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</si>
  <si>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</si>
  <si>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</si>
  <si>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</si>
  <si>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</si>
  <si>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</si>
  <si>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</si>
  <si>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</si>
  <si>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</si>
  <si>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</si>
  <si>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</si>
  <si>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</si>
  <si>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</si>
  <si>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</si>
  <si>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</si>
  <si>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</si>
  <si>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</si>
  <si>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</si>
  <si>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</si>
  <si>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</si>
  <si>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</si>
  <si>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</si>
  <si>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</si>
  <si>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</si>
  <si>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</si>
  <si>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</si>
  <si>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</si>
  <si>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</si>
  <si>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</si>
  <si>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</si>
  <si>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</si>
  <si>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</si>
  <si>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</si>
  <si>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</si>
  <si>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</si>
  <si>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</si>
  <si>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</si>
  <si>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</si>
  <si>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</si>
  <si>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</si>
  <si>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</si>
  <si>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</si>
  <si>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</si>
  <si>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</si>
  <si>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</si>
  <si>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</si>
  <si>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</si>
  <si>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</si>
  <si>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</si>
  <si>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</si>
  <si>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</si>
  <si>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</si>
  <si>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</si>
  <si>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</si>
  <si>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</si>
  <si>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</si>
  <si>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</si>
  <si>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</si>
  <si>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</si>
  <si>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</si>
  <si>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</si>
  <si>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</si>
  <si>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</si>
  <si>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</si>
  <si>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</si>
  <si>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</si>
  <si>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</si>
  <si>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</si>
  <si>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</si>
  <si>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</si>
  <si>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</si>
  <si>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</si>
  <si>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</si>
  <si>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</si>
  <si>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</si>
  <si>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</si>
  <si>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</si>
  <si>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</si>
  <si>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</si>
  <si>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</si>
  <si>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</si>
  <si>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</si>
  <si>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</si>
  <si>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</si>
  <si>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</si>
  <si>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</si>
  <si>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</si>
  <si>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</si>
  <si>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</si>
  <si>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</si>
  <si>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</si>
  <si>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</si>
  <si>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</si>
  <si>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</si>
  <si>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</si>
  <si>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</si>
  <si>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</si>
  <si>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</si>
  <si>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</si>
  <si>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</si>
  <si>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</si>
  <si>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</si>
  <si>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</si>
  <si>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</si>
  <si>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</si>
  <si>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</si>
  <si>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</si>
  <si>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</si>
  <si>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</si>
  <si>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</si>
  <si>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</si>
  <si>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</si>
  <si>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</si>
  <si>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</si>
  <si>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</si>
  <si>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</si>
  <si>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</si>
  <si>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</si>
  <si>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</si>
  <si>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</si>
  <si>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</si>
  <si>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</si>
  <si>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</si>
  <si>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</si>
  <si>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</si>
  <si>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</si>
  <si>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</si>
  <si>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</si>
  <si>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</si>
  <si>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</si>
  <si>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</si>
  <si>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</si>
  <si>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</si>
  <si>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</si>
  <si>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</si>
  <si>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</si>
  <si>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</si>
  <si>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</si>
  <si>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</si>
  <si>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</si>
  <si>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</si>
  <si>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</si>
  <si>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</si>
  <si>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</si>
  <si>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</si>
  <si>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</si>
  <si>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</si>
  <si>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</si>
  <si>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</si>
  <si>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</si>
  <si>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</si>
  <si>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</si>
  <si>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</si>
  <si>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</si>
  <si>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</si>
  <si>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</si>
  <si>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</si>
  <si>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</si>
  <si>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</si>
  <si>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</si>
  <si>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</si>
  <si>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</si>
  <si>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</si>
  <si>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</si>
  <si>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</si>
  <si>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</si>
  <si>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</si>
  <si>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</si>
  <si>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</si>
  <si>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</si>
  <si>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</si>
  <si>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</si>
  <si>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</si>
  <si>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</si>
  <si>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</si>
  <si>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</si>
  <si>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</si>
  <si>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</si>
  <si>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</si>
  <si>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</si>
  <si>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</si>
  <si>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</si>
  <si>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</si>
  <si>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</si>
  <si>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</si>
  <si>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</si>
  <si>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</si>
  <si>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</si>
  <si>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</si>
  <si>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</si>
  <si>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</si>
  <si>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</si>
  <si>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</si>
  <si>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</si>
  <si>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</si>
  <si>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</si>
  <si>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</si>
  <si>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</si>
  <si>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</si>
  <si>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</si>
  <si>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</si>
  <si>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</si>
  <si>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</si>
  <si>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</si>
  <si>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</si>
  <si>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</si>
  <si>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</si>
  <si>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</si>
  <si>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</si>
  <si>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</si>
  <si>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</si>
  <si>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</si>
  <si>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</si>
  <si>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</si>
  <si>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</si>
  <si>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</si>
  <si>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</si>
  <si>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</si>
  <si>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</si>
  <si>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</si>
  <si>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</si>
  <si>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</si>
  <si>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</si>
  <si>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</si>
  <si>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</si>
  <si>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</si>
  <si>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</si>
  <si>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</si>
  <si>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</si>
  <si>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</si>
  <si>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</si>
  <si>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</si>
  <si>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</si>
  <si>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</si>
  <si>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</si>
  <si>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</si>
  <si>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</si>
  <si>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</si>
  <si>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</si>
  <si>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</si>
  <si>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</si>
  <si>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</si>
  <si>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</si>
  <si>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</si>
  <si>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</si>
  <si>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</si>
  <si>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</si>
  <si>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</si>
  <si>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</si>
  <si>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</si>
  <si>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</si>
  <si>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</si>
  <si>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</si>
  <si>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</si>
  <si>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</si>
  <si>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</si>
  <si>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</si>
  <si>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</si>
  <si>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</si>
  <si>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</si>
  <si>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</si>
  <si>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</si>
  <si>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</si>
  <si>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</si>
  <si>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</si>
  <si>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</si>
  <si>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</si>
  <si>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</si>
  <si>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</si>
  <si>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</si>
  <si>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</si>
  <si>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</si>
  <si>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</si>
  <si>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</si>
  <si>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</si>
  <si>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</si>
  <si>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</si>
  <si>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</si>
  <si>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</si>
  <si>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</si>
  <si>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</si>
  <si>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</si>
  <si>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</si>
  <si>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</si>
  <si>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</si>
  <si>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</si>
  <si>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</si>
  <si>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</si>
  <si>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</si>
  <si>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</si>
  <si>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</si>
  <si>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</si>
  <si>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</si>
  <si>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</si>
  <si>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</si>
  <si>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</si>
  <si>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</si>
  <si>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</si>
  <si>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</si>
  <si>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</si>
  <si>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</si>
  <si>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</si>
  <si>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</si>
  <si>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</si>
  <si>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</si>
  <si>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</si>
  <si>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</si>
  <si>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</si>
  <si>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</si>
  <si>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</si>
  <si>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</si>
  <si>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</si>
  <si>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</si>
  <si>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</si>
  <si>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</si>
  <si>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</si>
  <si>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</si>
  <si>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</si>
  <si>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</si>
  <si>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</si>
  <si>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</si>
  <si>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</si>
  <si>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</si>
  <si>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</si>
  <si>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</si>
  <si>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</si>
  <si>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</si>
  <si>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</si>
  <si>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</si>
  <si>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</si>
  <si>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</si>
  <si>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</si>
  <si>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</si>
  <si>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</si>
  <si>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</si>
  <si>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</si>
  <si>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</si>
  <si>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</si>
  <si>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</si>
  <si>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</si>
  <si>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</si>
  <si>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</si>
  <si>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</si>
  <si>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</si>
  <si>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</si>
  <si>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</si>
  <si>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</si>
  <si>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</si>
  <si>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</si>
  <si>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</si>
  <si>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</si>
  <si>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</si>
  <si>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</si>
  <si>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</si>
  <si>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</si>
  <si>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</si>
  <si>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</si>
  <si>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</si>
  <si>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</si>
  <si>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</si>
  <si>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</si>
  <si>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</si>
  <si>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</si>
  <si>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</si>
  <si>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</si>
  <si>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</si>
  <si>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</si>
  <si>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</si>
  <si>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</si>
  <si>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</si>
  <si>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</si>
  <si>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</si>
  <si>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</si>
  <si>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</si>
  <si>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</si>
  <si>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</si>
  <si>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</si>
  <si>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</si>
  <si>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</si>
  <si>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</si>
  <si>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</si>
  <si>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</si>
  <si>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</si>
  <si>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</si>
  <si>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</si>
  <si>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</si>
  <si>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</si>
  <si>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</si>
  <si>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</si>
  <si>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</si>
  <si>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</si>
  <si>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</si>
  <si>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</si>
  <si>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</si>
  <si>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</si>
  <si>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</si>
  <si>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</si>
  <si>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</si>
  <si>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</si>
  <si>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</si>
  <si>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</si>
  <si>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</si>
  <si>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</si>
  <si>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</si>
  <si>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</si>
  <si>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</si>
  <si>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</si>
  <si>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</si>
  <si>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</si>
  <si>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</si>
  <si>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</si>
  <si>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</si>
  <si>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</si>
  <si>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</si>
  <si>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</si>
  <si>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</si>
  <si>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</si>
  <si>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</si>
  <si>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</si>
  <si>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</si>
  <si>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</si>
  <si>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</si>
  <si>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</si>
  <si>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</si>
  <si>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</si>
  <si>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</si>
  <si>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</si>
  <si>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</si>
  <si>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</si>
  <si>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</si>
  <si>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</si>
  <si>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</si>
  <si>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</si>
  <si>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</si>
  <si>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</si>
  <si>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</si>
  <si>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</si>
  <si>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</si>
  <si>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</si>
  <si>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</si>
  <si>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</si>
  <si>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</si>
  <si>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</si>
  <si>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</si>
  <si>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</si>
  <si>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</si>
  <si>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</si>
  <si>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</si>
  <si>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</si>
  <si>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</si>
  <si>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</si>
  <si>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</si>
  <si>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</si>
  <si>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</si>
  <si>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</si>
  <si>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</si>
  <si>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</si>
  <si>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</si>
  <si>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</si>
  <si>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</si>
  <si>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</si>
  <si>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</si>
  <si>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</si>
  <si>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</si>
  <si>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</si>
  <si>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</si>
  <si>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</si>
  <si>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</si>
  <si>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</si>
  <si>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</si>
  <si>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</si>
  <si>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</si>
  <si>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</si>
  <si>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</si>
  <si>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</si>
  <si>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</si>
  <si>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</si>
  <si>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</si>
  <si>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</si>
  <si>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</si>
  <si>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</si>
  <si>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</si>
  <si>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</si>
  <si>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</si>
  <si>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</si>
  <si>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</si>
  <si>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</si>
  <si>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</si>
  <si>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</si>
  <si>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</si>
  <si>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</si>
  <si>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</si>
  <si>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</si>
  <si>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</si>
  <si>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</si>
  <si>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</si>
  <si>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</si>
  <si>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</si>
  <si>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</si>
  <si>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</si>
  <si>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</si>
  <si>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</si>
  <si>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</si>
  <si>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</si>
  <si>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</si>
  <si>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</si>
  <si>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</si>
  <si>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</si>
  <si>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</si>
  <si>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</si>
  <si>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</si>
  <si>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</si>
  <si>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</si>
  <si>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</si>
  <si>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</si>
  <si>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</si>
  <si>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</si>
  <si>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</si>
  <si>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</si>
  <si>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</si>
  <si>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</si>
  <si>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</si>
  <si>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</si>
  <si>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</si>
  <si>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</si>
  <si>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</si>
  <si>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</si>
  <si>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</si>
  <si>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</si>
  <si>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</si>
  <si>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</si>
  <si>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</si>
  <si>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</si>
  <si>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</si>
  <si>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</si>
  <si>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</si>
  <si>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</si>
  <si>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</si>
  <si>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</si>
  <si>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</si>
  <si>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</si>
  <si>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</si>
  <si>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</si>
  <si>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</si>
  <si>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</si>
  <si>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</si>
  <si>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</si>
  <si>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</si>
  <si>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</si>
  <si>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</si>
  <si>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</si>
  <si>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</si>
  <si>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</si>
  <si>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</si>
  <si>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</si>
  <si>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</si>
  <si>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</si>
  <si>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</si>
  <si>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</si>
  <si>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</si>
  <si>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</si>
  <si>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</si>
  <si>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</si>
  <si>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</si>
  <si>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</si>
  <si>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</si>
  <si>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</si>
  <si>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</si>
  <si>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</si>
  <si>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</si>
  <si>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</si>
  <si>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</si>
  <si>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</si>
  <si>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</si>
  <si>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</si>
  <si>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</si>
  <si>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</si>
  <si>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</si>
  <si>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</si>
  <si>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</si>
  <si>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</si>
  <si>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</si>
  <si>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</si>
  <si>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</si>
  <si>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</si>
  <si>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</si>
  <si>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</si>
  <si>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</si>
  <si>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</si>
  <si>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</si>
  <si>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</si>
  <si>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</si>
  <si>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</si>
  <si>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</si>
  <si>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</si>
  <si>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</si>
  <si>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</si>
  <si>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</si>
  <si>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</si>
  <si>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</si>
  <si>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</si>
  <si>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</si>
  <si>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</si>
  <si>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</si>
  <si>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</si>
  <si>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</si>
  <si>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</si>
  <si>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</si>
  <si>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</si>
  <si>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</si>
  <si>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</si>
  <si>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</si>
  <si>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</si>
  <si>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</si>
  <si>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</si>
  <si>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</si>
  <si>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</si>
  <si>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</si>
  <si>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</si>
  <si>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</si>
  <si>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</si>
  <si>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</si>
  <si>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</si>
  <si>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</si>
  <si>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</si>
  <si>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</si>
  <si>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</si>
  <si>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</si>
  <si>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</si>
  <si>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</si>
  <si>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</si>
  <si>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</si>
  <si>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</si>
  <si>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</si>
  <si>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</si>
  <si>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</si>
  <si>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</si>
  <si>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</si>
  <si>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</si>
  <si>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</si>
  <si>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</si>
  <si>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</si>
  <si>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</si>
  <si>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</si>
  <si>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</si>
  <si>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</si>
  <si>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</si>
  <si>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</si>
  <si>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</si>
  <si>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</si>
  <si>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</si>
  <si>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</si>
  <si>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</si>
  <si>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</si>
  <si>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</si>
  <si>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</si>
  <si>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</si>
  <si>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</si>
  <si>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</si>
  <si>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</si>
  <si>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</si>
  <si>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</si>
  <si>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</si>
  <si>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</si>
  <si>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</si>
  <si>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</si>
  <si>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</si>
  <si>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</si>
  <si>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</si>
  <si>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</si>
  <si>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</si>
  <si>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</si>
  <si>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</si>
  <si>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</si>
  <si>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</si>
  <si>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</si>
  <si>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</si>
  <si>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</si>
  <si>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</si>
  <si>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</si>
  <si>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</si>
  <si>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</si>
  <si>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</si>
  <si>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</si>
  <si>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</si>
  <si>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</si>
  <si>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</si>
  <si>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</si>
  <si>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</si>
  <si>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</si>
  <si>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</si>
  <si>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</si>
  <si>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</si>
  <si>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</si>
  <si>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</si>
  <si>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</si>
  <si>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</si>
  <si>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</si>
  <si>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</si>
  <si>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</si>
  <si>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</si>
  <si>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</si>
  <si>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</si>
  <si>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</si>
  <si>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</si>
  <si>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</si>
  <si>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</si>
  <si>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</si>
  <si>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</si>
  <si>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</si>
  <si>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</si>
  <si>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</si>
  <si>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</si>
  <si>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</si>
  <si>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</si>
  <si>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</si>
  <si>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</si>
  <si>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</si>
  <si>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</si>
  <si>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</si>
  <si>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</si>
  <si>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</si>
  <si>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</si>
  <si>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</si>
  <si>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</si>
  <si>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</si>
  <si>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</si>
  <si>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</si>
  <si>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</si>
  <si>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</si>
  <si>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</si>
  <si>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</si>
  <si>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</si>
  <si>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</si>
  <si>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</si>
  <si>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</si>
  <si>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</si>
  <si>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</si>
  <si>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</si>
  <si>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</si>
  <si>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</si>
  <si>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</si>
  <si>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</si>
  <si>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</si>
  <si>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</si>
  <si>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</si>
  <si>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</si>
  <si>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</si>
  <si>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</si>
  <si>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</si>
  <si>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</si>
  <si>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</si>
  <si>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</si>
  <si>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</si>
  <si>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</si>
  <si>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</si>
  <si>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</si>
  <si>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</si>
  <si>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</si>
  <si>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</si>
  <si>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</si>
  <si>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</si>
  <si>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</si>
  <si>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</si>
  <si>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</si>
  <si>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</si>
  <si>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</si>
  <si>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</si>
  <si>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</si>
  <si>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</si>
  <si>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</si>
  <si>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</si>
  <si>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</si>
  <si>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</si>
  <si>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</si>
  <si>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</si>
  <si>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</si>
  <si>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</si>
  <si>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</si>
  <si>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</si>
  <si>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</si>
  <si>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</si>
  <si>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</si>
  <si>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</si>
  <si>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</si>
  <si>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</si>
  <si>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</si>
  <si>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</si>
  <si>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</si>
  <si>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</si>
  <si>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</si>
  <si>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</si>
  <si>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</si>
  <si>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</si>
  <si>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</si>
  <si>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</si>
  <si>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</si>
  <si>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</si>
  <si>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</si>
  <si>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</si>
  <si>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</si>
  <si>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</si>
  <si>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</si>
  <si>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</si>
  <si>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</si>
  <si>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</si>
  <si>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</si>
  <si>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</si>
  <si>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</si>
  <si>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</si>
  <si>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</si>
  <si>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</si>
  <si>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</si>
  <si>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</si>
  <si>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</si>
  <si>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</si>
  <si>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</si>
  <si>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</si>
  <si>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</si>
  <si>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</si>
  <si>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</si>
  <si>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</si>
  <si>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</si>
  <si>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</si>
  <si>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</si>
  <si>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</si>
  <si>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</si>
  <si>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</si>
  <si>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</si>
  <si>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</si>
  <si>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</si>
  <si>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</si>
  <si>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</si>
  <si>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</si>
  <si>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</si>
  <si>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</si>
  <si>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</si>
  <si>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</si>
  <si>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</si>
  <si>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</si>
  <si>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</si>
  <si>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</si>
  <si>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</si>
  <si>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</si>
  <si>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</si>
  <si>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</si>
  <si>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</si>
  <si>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</si>
  <si>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</si>
  <si>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</si>
  <si>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</si>
  <si>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</si>
  <si>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</si>
  <si>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</si>
  <si>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</si>
  <si>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</si>
  <si>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</si>
  <si>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</si>
  <si>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</si>
  <si>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</si>
  <si>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</si>
  <si>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</si>
  <si>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</si>
  <si>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</si>
  <si>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</si>
  <si>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</si>
  <si>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</si>
  <si>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</si>
  <si>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</si>
  <si>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</si>
  <si>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</si>
  <si>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</si>
  <si>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</si>
  <si>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</si>
  <si>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</si>
  <si>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</si>
  <si>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</si>
  <si>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</si>
  <si>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</si>
  <si>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</si>
  <si>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</si>
  <si>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</si>
  <si>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</si>
  <si>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</si>
  <si>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</si>
  <si>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</si>
  <si>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</si>
  <si>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</si>
  <si>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</si>
  <si>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</si>
  <si>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</si>
  <si>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</si>
  <si>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</si>
  <si>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</si>
  <si>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</si>
  <si>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</si>
  <si>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</si>
  <si>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</si>
  <si>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</si>
  <si>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</si>
  <si>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</si>
  <si>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</si>
  <si>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</si>
  <si>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</si>
  <si>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</si>
  <si>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</si>
  <si>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</si>
  <si>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</si>
  <si>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</si>
  <si>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</si>
  <si>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</si>
  <si>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</si>
  <si>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</si>
  <si>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</si>
  <si>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</si>
  <si>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</si>
  <si>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</si>
  <si>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</si>
  <si>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</si>
  <si>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</si>
  <si>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</si>
  <si>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</si>
  <si>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</si>
  <si>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</si>
  <si>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</si>
  <si>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</si>
  <si>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</si>
  <si>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</si>
  <si>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</si>
  <si>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</si>
  <si>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</si>
  <si>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</si>
  <si>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</si>
  <si>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</si>
  <si>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</si>
  <si>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</si>
  <si>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</si>
  <si>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</si>
  <si>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</si>
  <si>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</si>
  <si>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</si>
  <si>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</si>
  <si>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</si>
  <si>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</si>
  <si>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</si>
  <si>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</si>
  <si>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</si>
  <si>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</si>
  <si>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</si>
  <si>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</si>
  <si>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</si>
  <si>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</si>
  <si>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</si>
  <si>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</si>
  <si>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</si>
  <si>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</si>
  <si>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</si>
  <si>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</si>
  <si>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</si>
  <si>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</si>
  <si>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</si>
  <si>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</si>
  <si>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</si>
  <si>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</si>
  <si>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</si>
  <si>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</si>
  <si>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</si>
  <si>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</si>
  <si>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</si>
  <si>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</si>
  <si>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</si>
  <si>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</si>
  <si>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</si>
  <si>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</si>
  <si>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</si>
  <si>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</si>
  <si>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</si>
  <si>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</si>
  <si>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</si>
  <si>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</si>
  <si>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</si>
  <si>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</si>
  <si>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</si>
  <si>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</si>
  <si>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</si>
  <si>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</si>
  <si>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</si>
  <si>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</si>
  <si>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</si>
  <si>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</si>
  <si>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</si>
  <si>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</si>
  <si>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</si>
  <si>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</si>
  <si>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</si>
  <si>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</si>
  <si>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</si>
  <si>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</si>
  <si>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</si>
  <si>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</si>
  <si>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</si>
  <si>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</si>
  <si>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</si>
  <si>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</si>
  <si>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</si>
  <si>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</si>
  <si>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</si>
  <si>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</si>
  <si>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</si>
  <si>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</si>
  <si>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</si>
  <si>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</si>
  <si>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</si>
  <si>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</si>
  <si>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</si>
  <si>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</si>
  <si>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</si>
  <si>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</si>
  <si>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</si>
  <si>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</si>
  <si>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</si>
  <si>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</si>
  <si>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</si>
  <si>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</si>
  <si>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</si>
  <si>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</si>
  <si>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</si>
  <si>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</si>
  <si>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</si>
  <si>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</si>
  <si>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</si>
  <si>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</si>
  <si>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</si>
  <si>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</si>
  <si>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</si>
  <si>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</si>
  <si>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</si>
  <si>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</si>
  <si>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</si>
  <si>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</si>
  <si>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</si>
  <si>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</si>
  <si>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</si>
  <si>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</si>
  <si>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</si>
  <si>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</si>
  <si>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</si>
  <si>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</si>
  <si>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</si>
  <si>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</si>
  <si>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</si>
  <si>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</si>
  <si>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</si>
  <si>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</si>
  <si>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</si>
  <si>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</si>
  <si>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</si>
  <si>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</si>
  <si>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</si>
  <si>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</si>
  <si>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</si>
  <si>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</si>
  <si>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</si>
  <si>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</si>
  <si>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</si>
  <si>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</si>
  <si>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</si>
  <si>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</si>
  <si>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</si>
  <si>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</si>
  <si>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</si>
  <si>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</si>
  <si>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</si>
  <si>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</si>
  <si>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</si>
  <si>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</si>
  <si>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</si>
  <si>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</si>
  <si>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</si>
  <si>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</si>
  <si>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</si>
  <si>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</si>
  <si>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</si>
  <si>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</si>
  <si>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</si>
  <si>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</si>
  <si>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</si>
  <si>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</si>
  <si>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</si>
  <si>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</si>
  <si>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</si>
  <si>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</si>
  <si>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</si>
  <si>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</si>
  <si>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</si>
  <si>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</si>
  <si>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</si>
  <si>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</si>
  <si>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</si>
  <si>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</si>
  <si>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</si>
  <si>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</si>
  <si>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</si>
  <si>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</si>
  <si>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</si>
  <si>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</si>
  <si>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</si>
  <si>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</si>
  <si>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</si>
  <si>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</si>
  <si>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</si>
  <si>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</si>
  <si>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</si>
  <si>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</si>
  <si>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</si>
  <si>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</si>
  <si>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</si>
  <si>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</si>
  <si>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</si>
  <si>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</si>
  <si>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</si>
  <si>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</si>
  <si>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</si>
  <si>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</si>
  <si>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</si>
  <si>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</si>
  <si>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</si>
  <si>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</si>
  <si>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</si>
  <si>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</si>
  <si>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</si>
  <si>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</si>
  <si>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</si>
  <si>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</si>
  <si>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</si>
  <si>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</si>
  <si>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</si>
  <si>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</si>
  <si>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</si>
  <si>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</si>
  <si>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</si>
  <si>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</si>
  <si>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</si>
  <si>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</si>
  <si>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</si>
  <si>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</si>
  <si>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</si>
  <si>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</si>
  <si>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</si>
  <si>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</si>
  <si>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</si>
  <si>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</si>
  <si>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</si>
  <si>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</si>
  <si>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</si>
  <si>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</si>
  <si>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</si>
  <si>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</si>
  <si>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</si>
  <si>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</si>
  <si>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</si>
  <si>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</si>
  <si>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</si>
  <si>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</si>
  <si>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</si>
  <si>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</si>
  <si>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</si>
  <si>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</si>
  <si>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</si>
  <si>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</si>
  <si>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</si>
  <si>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</si>
  <si>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</si>
  <si>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</si>
  <si>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</si>
  <si>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</si>
  <si>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</si>
  <si>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</si>
  <si>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</si>
  <si>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</si>
  <si>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</si>
  <si>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</si>
  <si>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</si>
  <si>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</si>
  <si>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</si>
  <si>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</si>
  <si>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</si>
  <si>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</si>
  <si>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</si>
  <si>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</si>
  <si>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</si>
  <si>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</si>
  <si>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</si>
  <si>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</si>
  <si>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</si>
  <si>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</si>
  <si>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</si>
  <si>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</si>
  <si>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</si>
  <si>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</si>
  <si>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</si>
  <si>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</si>
  <si>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</si>
  <si>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</si>
  <si>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</si>
  <si>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</si>
  <si>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</si>
  <si>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</si>
  <si>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</si>
  <si>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</si>
  <si>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</si>
  <si>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</si>
  <si>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</si>
  <si>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</si>
  <si>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</si>
  <si>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</si>
  <si>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</si>
  <si>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</si>
  <si>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</si>
  <si>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</si>
  <si>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</si>
  <si>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</si>
  <si>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</si>
  <si>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</si>
  <si>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</si>
  <si>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</si>
  <si>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</si>
  <si>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</si>
  <si>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</si>
  <si>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</si>
  <si>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</si>
  <si>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</si>
  <si>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</si>
  <si>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</si>
  <si>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</si>
  <si>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</si>
  <si>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</si>
  <si>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</si>
  <si>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</si>
  <si>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</si>
  <si>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</si>
  <si>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</si>
  <si>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</si>
  <si>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</si>
  <si>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</si>
  <si>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</si>
  <si>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</si>
  <si>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</si>
  <si>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</si>
  <si>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</si>
  <si>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</si>
  <si>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</si>
  <si>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</si>
  <si>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</si>
  <si>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</si>
  <si>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</si>
  <si>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</si>
  <si>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</si>
  <si>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</si>
  <si>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</si>
  <si>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</si>
  <si>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</si>
  <si>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</si>
  <si>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</si>
  <si>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</si>
  <si>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</si>
  <si>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</si>
  <si>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</si>
  <si>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</si>
  <si>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</si>
  <si>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</si>
  <si>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</si>
  <si>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</si>
  <si>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</si>
  <si>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</si>
  <si>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</si>
  <si>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</si>
  <si>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</si>
  <si>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</si>
  <si>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</si>
  <si>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</si>
  <si>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</si>
  <si>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</si>
  <si>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</si>
  <si>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</si>
  <si>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</si>
  <si>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</si>
  <si>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</si>
  <si>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</si>
  <si>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</si>
  <si>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</si>
  <si>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</si>
  <si>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</si>
  <si>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</si>
  <si>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</si>
  <si>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</si>
  <si>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</si>
  <si>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</si>
  <si>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</si>
  <si>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</si>
  <si>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</si>
  <si>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</si>
  <si>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</si>
  <si>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</si>
  <si>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</si>
  <si>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</si>
  <si>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</si>
  <si>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</si>
  <si>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</si>
  <si>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</si>
  <si>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</si>
  <si>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</si>
  <si>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</si>
  <si>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</si>
  <si>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</si>
  <si>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</si>
  <si>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</si>
  <si>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</si>
  <si>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</si>
  <si>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</si>
  <si>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</si>
  <si>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</si>
  <si>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</si>
  <si>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</si>
  <si>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</si>
  <si>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</si>
  <si>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</si>
  <si>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</si>
  <si>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</si>
  <si>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</si>
  <si>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</si>
  <si>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</si>
  <si>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</si>
  <si>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</si>
  <si>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</si>
  <si>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</si>
  <si>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</si>
  <si>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</si>
  <si>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</si>
  <si>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</si>
  <si>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</si>
  <si>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</si>
  <si>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</si>
  <si>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</si>
  <si>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</si>
  <si>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</si>
  <si>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</si>
  <si>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</si>
  <si>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</si>
  <si>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</si>
  <si>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</si>
  <si>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</si>
  <si>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</si>
  <si>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</si>
  <si>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</si>
  <si>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</si>
  <si>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</si>
  <si>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</si>
  <si>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</si>
  <si>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</si>
  <si>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</si>
  <si>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</si>
  <si>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</si>
  <si>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</si>
  <si>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</si>
  <si>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</si>
  <si>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</si>
  <si>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</si>
  <si>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</si>
  <si>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</si>
  <si>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</si>
  <si>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</si>
  <si>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</si>
  <si>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</si>
  <si>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</si>
  <si>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</si>
  <si>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</si>
  <si>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</si>
  <si>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</si>
  <si>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</si>
  <si>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</si>
  <si>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</si>
  <si>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</si>
  <si>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</si>
  <si>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</si>
  <si>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</si>
  <si>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</si>
  <si>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</si>
  <si>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</si>
  <si>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</si>
  <si>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</si>
  <si>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</si>
  <si>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</si>
  <si>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</si>
  <si>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</si>
  <si>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</si>
  <si>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</si>
  <si>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</si>
  <si>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</si>
  <si>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</si>
  <si>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</si>
  <si>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</si>
  <si>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</si>
  <si>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</si>
  <si>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</si>
  <si>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</si>
  <si>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</si>
  <si>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</si>
  <si>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</si>
  <si>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</si>
  <si>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</si>
  <si>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</si>
  <si>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</si>
  <si>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</si>
  <si>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</si>
  <si>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</si>
  <si>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</si>
  <si>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</si>
  <si>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</si>
  <si>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</si>
  <si>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</si>
  <si>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</si>
  <si>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</si>
  <si>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</si>
  <si>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</si>
  <si>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</si>
  <si>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</si>
  <si>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</si>
  <si>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</si>
  <si>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</si>
  <si>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</si>
  <si>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</si>
  <si>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</si>
  <si>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</si>
  <si>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</si>
  <si>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</si>
  <si>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</si>
  <si>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</si>
  <si>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</si>
  <si>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</si>
  <si>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</si>
  <si>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</si>
  <si>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</si>
  <si>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</si>
  <si>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</si>
  <si>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</si>
  <si>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</si>
  <si>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</si>
  <si>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</si>
  <si>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</si>
  <si>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</si>
  <si>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</si>
  <si>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</si>
  <si>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</si>
  <si>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</si>
  <si>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</si>
  <si>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</si>
  <si>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</si>
  <si>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</si>
  <si>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</si>
  <si>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</si>
  <si>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</si>
  <si>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</si>
  <si>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</si>
  <si>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</si>
  <si>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</si>
  <si>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</si>
  <si>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</si>
  <si>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</si>
  <si>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</si>
  <si>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</si>
  <si>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</si>
  <si>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</si>
  <si>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</si>
  <si>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</si>
  <si>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</si>
  <si>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</si>
  <si>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</si>
  <si>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</si>
  <si>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</si>
  <si>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</si>
  <si>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</si>
  <si>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</si>
  <si>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</si>
  <si>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</si>
  <si>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</si>
  <si>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</si>
  <si>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</si>
  <si>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</si>
  <si>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</si>
  <si>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</si>
  <si>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</si>
  <si>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</si>
  <si>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</si>
  <si>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</si>
  <si>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</si>
  <si>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</si>
  <si>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</si>
  <si>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</si>
  <si>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</si>
  <si>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</si>
  <si>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</si>
  <si>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</si>
  <si>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</si>
  <si>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</si>
  <si>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</si>
  <si>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</si>
  <si>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</si>
  <si>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</si>
  <si>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</si>
  <si>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</si>
  <si>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</si>
  <si>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</si>
  <si>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</si>
  <si>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</si>
  <si>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</si>
  <si>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</si>
  <si>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</si>
  <si>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</si>
  <si>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</si>
  <si>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</si>
  <si>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</si>
  <si>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</si>
  <si>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</si>
  <si>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</si>
  <si>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</si>
  <si>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</si>
  <si>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</si>
  <si>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</si>
  <si>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</si>
  <si>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</si>
  <si>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</si>
  <si>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</si>
  <si>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</si>
  <si>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</si>
  <si>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</si>
  <si>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</si>
  <si>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</si>
  <si>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</si>
  <si>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</si>
  <si>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</si>
  <si>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</si>
  <si>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</si>
  <si>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</si>
  <si>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</si>
  <si>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</si>
  <si>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</si>
  <si>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</si>
  <si>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</si>
  <si>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</si>
  <si>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</si>
  <si>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</si>
  <si>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</si>
  <si>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</si>
  <si>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</si>
  <si>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</si>
  <si>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</si>
  <si>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</si>
  <si>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</si>
  <si>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</si>
  <si>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</si>
  <si>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</si>
  <si>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</si>
  <si>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</si>
  <si>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</si>
  <si>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</si>
  <si>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</si>
  <si>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</si>
  <si>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</si>
  <si>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</si>
  <si>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</si>
  <si>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</si>
  <si>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</si>
  <si>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</si>
  <si>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</si>
  <si>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</si>
  <si>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</si>
  <si>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</si>
  <si>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</si>
  <si>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</si>
  <si>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</si>
  <si>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</si>
  <si>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</si>
  <si>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</si>
  <si>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</si>
  <si>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</si>
  <si>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</si>
  <si>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</si>
  <si>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</si>
  <si>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</si>
  <si>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</si>
  <si>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</si>
  <si>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</si>
  <si>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</si>
  <si>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</si>
  <si>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</si>
  <si>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</si>
  <si>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</si>
  <si>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</si>
  <si>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</si>
  <si>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</si>
  <si>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</si>
  <si>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</si>
  <si>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</si>
  <si>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</si>
  <si>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</si>
  <si>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</si>
  <si>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</si>
  <si>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</si>
  <si>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</si>
  <si>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</si>
  <si>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</si>
  <si>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</si>
  <si>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</si>
  <si>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</si>
  <si>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</si>
  <si>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</si>
  <si>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</si>
  <si>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</si>
  <si>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</si>
  <si>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</si>
  <si>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</si>
  <si>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</si>
  <si>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</si>
  <si>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</si>
  <si>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</si>
  <si>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</si>
  <si>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</si>
  <si>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</si>
  <si>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</si>
  <si>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</si>
  <si>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</si>
  <si>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</si>
  <si>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</si>
  <si>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</si>
  <si>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</si>
  <si>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</si>
  <si>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</si>
  <si>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</si>
  <si>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</si>
  <si>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</si>
  <si>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</si>
  <si>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</si>
  <si>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</si>
  <si>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</si>
  <si>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</si>
  <si>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</si>
  <si>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</si>
  <si>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</si>
  <si>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</si>
  <si>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</si>
  <si>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</si>
  <si>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</si>
  <si>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</si>
  <si>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</si>
  <si>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</si>
  <si>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</si>
  <si>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</si>
  <si>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</si>
  <si>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</si>
  <si>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</si>
  <si>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</si>
  <si>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</si>
  <si>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</si>
  <si>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</si>
  <si>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</si>
  <si>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</si>
  <si>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</si>
  <si>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</si>
  <si>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</si>
  <si>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</si>
  <si>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</si>
  <si>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</si>
  <si>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</si>
  <si>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</si>
  <si>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</si>
  <si>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</si>
  <si>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</si>
  <si>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</si>
  <si>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</si>
  <si>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</si>
  <si>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</si>
  <si>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</si>
  <si>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</si>
  <si>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</si>
  <si>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</si>
  <si>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</si>
  <si>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</si>
  <si>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</si>
  <si>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</si>
  <si>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</si>
  <si>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</si>
  <si>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</si>
  <si>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</si>
  <si>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</si>
  <si>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</si>
  <si>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</si>
  <si>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</si>
  <si>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</si>
  <si>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</si>
  <si>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</si>
  <si>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</si>
  <si>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</si>
  <si>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</si>
  <si>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</si>
  <si>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</si>
  <si>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</si>
  <si>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</si>
  <si>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</si>
  <si>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</si>
  <si>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</si>
  <si>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</si>
  <si>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</si>
  <si>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</si>
  <si>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</si>
  <si>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</si>
  <si>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</si>
  <si>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</si>
  <si>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</si>
  <si>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</si>
  <si>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</si>
  <si>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</si>
  <si>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</si>
  <si>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</si>
  <si>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</si>
  <si>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</si>
  <si>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</si>
  <si>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</si>
  <si>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</si>
  <si>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</si>
  <si>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</si>
  <si>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</si>
  <si>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</si>
  <si>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</si>
  <si>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</si>
  <si>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</si>
  <si>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</si>
  <si>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</si>
  <si>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</si>
  <si>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</si>
  <si>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</si>
  <si>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</si>
  <si>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</si>
  <si>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</si>
  <si>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</si>
  <si>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</si>
  <si>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</si>
  <si>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</si>
  <si>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</si>
  <si>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</si>
  <si>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</si>
  <si>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</si>
  <si>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</si>
  <si>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</si>
  <si>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</si>
  <si>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</si>
  <si>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</si>
  <si>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</si>
  <si>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</si>
  <si>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</si>
  <si>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</si>
  <si>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</si>
  <si>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</si>
  <si>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</si>
  <si>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</si>
  <si>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</si>
  <si>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</si>
  <si>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</si>
  <si>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</si>
  <si>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</si>
  <si>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</si>
  <si>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</si>
  <si>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</si>
  <si>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</si>
  <si>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</si>
  <si>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</si>
  <si>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</si>
  <si>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</si>
  <si>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</si>
  <si>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</si>
  <si>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</si>
  <si>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</si>
  <si>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</si>
  <si>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</si>
  <si>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</si>
  <si>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</si>
  <si>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</si>
  <si>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</si>
  <si>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</si>
  <si>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</si>
  <si>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</si>
  <si>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</si>
  <si>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</si>
  <si>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</si>
  <si>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</si>
  <si>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</si>
  <si>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</si>
  <si>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</si>
  <si>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</si>
  <si>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</si>
  <si>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</si>
  <si>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</si>
  <si>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</si>
  <si>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</si>
  <si>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</si>
  <si>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</si>
  <si>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</si>
  <si>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</si>
  <si>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</si>
  <si>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</si>
  <si>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</si>
  <si>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</si>
  <si>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</si>
  <si>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</si>
  <si>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</si>
  <si>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</si>
  <si>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</si>
  <si>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</si>
  <si>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</si>
  <si>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</si>
  <si>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</si>
  <si>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</si>
  <si>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</si>
  <si>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</si>
  <si>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</si>
  <si>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</si>
  <si>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</si>
  <si>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</si>
  <si>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</si>
  <si>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</si>
  <si>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</si>
  <si>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</si>
  <si>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</si>
  <si>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</si>
  <si>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</si>
  <si>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</si>
  <si>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</si>
  <si>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</si>
  <si>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</si>
  <si>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</si>
  <si>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</si>
  <si>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</si>
  <si>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</si>
  <si>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</si>
  <si>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</si>
  <si>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</si>
  <si>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</si>
  <si>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</si>
  <si>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</si>
  <si>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</si>
  <si>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</si>
  <si>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</si>
  <si>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</si>
  <si>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</si>
  <si>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</si>
  <si>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</si>
  <si>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</si>
  <si>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</si>
  <si>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</si>
  <si>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</si>
  <si>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</si>
  <si>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</si>
  <si>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</si>
  <si>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</si>
  <si>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</si>
  <si>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</si>
  <si>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</si>
  <si>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</si>
  <si>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</si>
  <si>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</si>
  <si>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</si>
  <si>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</si>
  <si>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</si>
  <si>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</si>
  <si>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</si>
  <si>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</si>
  <si>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</si>
  <si>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</si>
  <si>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</si>
  <si>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</si>
  <si>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</si>
  <si>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</si>
  <si>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</si>
  <si>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</si>
  <si>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</si>
  <si>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</si>
  <si>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</si>
  <si>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</si>
  <si>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</si>
  <si>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</si>
  <si>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</si>
  <si>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</si>
  <si>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</si>
  <si>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</si>
  <si>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</si>
  <si>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</si>
  <si>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</si>
  <si>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</si>
  <si>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</si>
  <si>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</si>
  <si>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</si>
  <si>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</si>
  <si>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</si>
  <si>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</si>
  <si>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</si>
  <si>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</si>
  <si>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</si>
  <si>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</si>
  <si>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</si>
  <si>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</si>
  <si>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</si>
  <si>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</si>
  <si>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</si>
  <si>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</si>
  <si>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</si>
  <si>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</si>
  <si>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</si>
  <si>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</si>
  <si>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</si>
  <si>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</si>
  <si>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</si>
  <si>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</si>
  <si>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</si>
  <si>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</si>
  <si>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</si>
  <si>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</si>
  <si>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</si>
  <si>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</si>
  <si>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</si>
  <si>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</si>
  <si>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</si>
  <si>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</si>
  <si>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</si>
  <si>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</si>
  <si>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</si>
  <si>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</si>
  <si>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</si>
  <si>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</si>
  <si>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</si>
  <si>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</si>
  <si>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</si>
  <si>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</si>
  <si>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</si>
  <si>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</si>
  <si>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</si>
  <si>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</si>
  <si>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</si>
  <si>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</si>
  <si>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</si>
  <si>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</si>
  <si>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</si>
  <si>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</si>
  <si>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</si>
  <si>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</si>
  <si>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</si>
  <si>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</si>
  <si>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</si>
  <si>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</si>
  <si>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</si>
  <si>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</si>
  <si>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</si>
  <si>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</si>
  <si>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</si>
  <si>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</si>
  <si>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</si>
  <si>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</si>
  <si>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</si>
  <si>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</si>
  <si>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</si>
  <si>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</si>
  <si>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</si>
  <si>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</si>
  <si>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</si>
  <si>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</si>
  <si>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</si>
  <si>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</si>
  <si>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</si>
  <si>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</si>
  <si>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</si>
  <si>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</si>
  <si>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</si>
  <si>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</si>
  <si>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</si>
  <si>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</si>
  <si>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</si>
  <si>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</si>
  <si>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</si>
  <si>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</si>
  <si>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</si>
  <si>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</si>
  <si>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</si>
  <si>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</si>
  <si>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</si>
  <si>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</si>
  <si>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</si>
  <si>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</si>
  <si>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</si>
  <si>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</si>
  <si>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</si>
  <si>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</si>
  <si>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</si>
  <si>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</si>
  <si>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</si>
  <si>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</si>
  <si>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</si>
  <si>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</si>
  <si>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</si>
  <si>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</si>
  <si>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</si>
  <si>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</si>
  <si>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</si>
  <si>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</si>
  <si>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</si>
  <si>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</si>
  <si>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</si>
  <si>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</si>
  <si>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</si>
  <si>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</si>
  <si>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</si>
  <si>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</si>
  <si>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</si>
  <si>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</si>
  <si>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</si>
  <si>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</si>
  <si>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</si>
  <si>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</si>
  <si>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</si>
  <si>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</si>
  <si>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</si>
  <si>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</si>
  <si>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</si>
  <si>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</si>
  <si>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</si>
  <si>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</si>
  <si>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</si>
  <si>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</si>
  <si>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</si>
  <si>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</si>
  <si>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</si>
  <si>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</si>
  <si>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</si>
  <si>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</si>
  <si>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</si>
  <si>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</si>
  <si>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</si>
  <si>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</si>
  <si>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</si>
  <si>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</si>
  <si>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</si>
  <si>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</si>
  <si>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</si>
  <si>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</si>
  <si>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</si>
  <si>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</si>
  <si>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</si>
  <si>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</si>
  <si>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</si>
  <si>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</si>
  <si>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</si>
  <si>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</si>
  <si>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</si>
  <si>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</si>
  <si>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</si>
  <si>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</si>
  <si>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</si>
  <si>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</si>
  <si>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</si>
  <si>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</si>
  <si>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</si>
  <si>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</si>
  <si>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</si>
  <si>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</si>
  <si>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</si>
  <si>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</si>
  <si>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</si>
  <si>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</si>
  <si>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</si>
  <si>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</si>
  <si>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</si>
  <si>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</si>
  <si>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</si>
  <si>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</si>
  <si>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</si>
  <si>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</si>
  <si>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</si>
  <si>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</si>
  <si>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</si>
  <si>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</si>
  <si>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</si>
  <si>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</si>
  <si>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</si>
  <si>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</si>
  <si>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</si>
  <si>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</si>
  <si>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</si>
  <si>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</si>
  <si>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</si>
  <si>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</si>
  <si>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</si>
  <si>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</si>
  <si>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</si>
  <si>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</si>
  <si>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</si>
  <si>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</si>
  <si>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</si>
  <si>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</si>
  <si>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</si>
  <si>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</si>
  <si>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</si>
  <si>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</si>
  <si>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</si>
  <si>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</si>
  <si>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</si>
  <si>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</si>
  <si>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</si>
  <si>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</si>
  <si>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</si>
  <si>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</si>
  <si>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</si>
  <si>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</si>
  <si>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</si>
  <si>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</si>
  <si>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</si>
  <si>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</si>
  <si>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</si>
  <si>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</si>
  <si>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</si>
  <si>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</si>
  <si>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</si>
  <si>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</si>
  <si>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</si>
  <si>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</si>
  <si>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</si>
  <si>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</si>
  <si>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</si>
  <si>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</si>
  <si>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</si>
  <si>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</si>
  <si>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</si>
  <si>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</si>
  <si>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</si>
  <si>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</si>
  <si>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</si>
  <si>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</si>
  <si>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</si>
  <si>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</si>
  <si>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</si>
  <si>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</si>
  <si>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</si>
  <si>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</si>
  <si>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</si>
  <si>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</si>
  <si>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</si>
  <si>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</si>
  <si>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</si>
  <si>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</si>
  <si>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</si>
  <si>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</si>
  <si>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</si>
  <si>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</si>
  <si>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</si>
  <si>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</si>
  <si>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</si>
  <si>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</si>
  <si>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</si>
  <si>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</si>
  <si>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</si>
  <si>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</si>
  <si>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</si>
  <si>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</si>
  <si>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</si>
  <si>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</si>
  <si>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</si>
  <si>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</si>
  <si>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</si>
  <si>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</si>
  <si>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</si>
  <si>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</si>
  <si>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</si>
  <si>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</si>
  <si>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</si>
  <si>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</si>
  <si>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</si>
  <si>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</si>
  <si>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</si>
  <si>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</si>
  <si>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</si>
  <si>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</si>
  <si>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</si>
  <si>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</si>
  <si>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</si>
  <si>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</si>
  <si>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</si>
  <si>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</si>
  <si>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</si>
  <si>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</si>
  <si>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</si>
  <si>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</si>
  <si>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</si>
  <si>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</si>
  <si>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</si>
  <si>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</si>
  <si>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</si>
  <si>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</si>
  <si>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</si>
  <si>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</si>
  <si>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</si>
  <si>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</si>
  <si>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</si>
  <si>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</si>
  <si>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</si>
  <si>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</si>
  <si>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</si>
  <si>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</si>
  <si>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</si>
  <si>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</si>
  <si>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</si>
  <si>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</si>
  <si>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</si>
  <si>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</si>
  <si>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</si>
  <si>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</si>
  <si>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</si>
  <si>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</si>
  <si>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</si>
  <si>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</si>
  <si>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</si>
  <si>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</si>
  <si>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</si>
  <si>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</si>
  <si>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</si>
  <si>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</si>
  <si>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</si>
  <si>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</si>
  <si>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</si>
  <si>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</si>
  <si>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</si>
  <si>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</si>
  <si>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</si>
  <si>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</si>
  <si>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</si>
  <si>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</si>
  <si>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</si>
  <si>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</si>
  <si>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</si>
  <si>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</si>
  <si>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</si>
  <si>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</si>
  <si>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</si>
  <si>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</si>
  <si>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</si>
  <si>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</si>
  <si>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</si>
  <si>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</si>
  <si>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</si>
  <si>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</si>
  <si>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</si>
  <si>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</si>
  <si>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</si>
  <si>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</si>
  <si>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</si>
  <si>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</si>
  <si>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</si>
  <si>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</si>
  <si>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</si>
  <si>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</si>
  <si>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</si>
  <si>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</si>
  <si>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</si>
  <si>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</si>
  <si>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</si>
  <si>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</si>
  <si>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</si>
  <si>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</si>
  <si>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</si>
  <si>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</si>
  <si>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</si>
  <si>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</si>
  <si>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</si>
  <si>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</si>
  <si>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</si>
  <si>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</si>
  <si>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</si>
  <si>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</si>
  <si>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</si>
  <si>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</si>
  <si>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</si>
  <si>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</si>
  <si>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</si>
  <si>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</si>
  <si>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</si>
  <si>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</si>
  <si>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</si>
  <si>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</si>
  <si>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</si>
  <si>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</si>
  <si>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</si>
  <si>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</si>
  <si>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</si>
  <si>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</si>
  <si>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</si>
  <si>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</si>
  <si>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</si>
  <si>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</si>
  <si>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</si>
  <si>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</si>
  <si>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</si>
  <si>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</si>
  <si>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</si>
  <si>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</si>
  <si>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</si>
  <si>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</si>
  <si>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</si>
  <si>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</si>
  <si>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</si>
  <si>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</si>
  <si>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</si>
  <si>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</si>
  <si>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</si>
  <si>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</si>
  <si>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</si>
  <si>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</si>
  <si>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</si>
  <si>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</si>
  <si>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</si>
  <si>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</si>
  <si>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</si>
  <si>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</si>
  <si>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</si>
  <si>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</si>
  <si>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</si>
  <si>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</si>
  <si>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</si>
  <si>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</si>
  <si>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</si>
  <si>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</si>
  <si>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</si>
  <si>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</si>
  <si>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</si>
  <si>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</si>
  <si>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</si>
  <si>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</si>
  <si>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</si>
  <si>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</si>
  <si>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</si>
  <si>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</si>
  <si>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</si>
  <si>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</si>
  <si>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</si>
  <si>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</si>
  <si>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</si>
  <si>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</si>
  <si>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</si>
  <si>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</si>
  <si>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</si>
  <si>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</si>
  <si>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</si>
  <si>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</si>
  <si>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</si>
  <si>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</si>
  <si>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</si>
  <si>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</si>
  <si>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</si>
  <si>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</si>
  <si>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</si>
  <si>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</si>
  <si>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</si>
  <si>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</si>
  <si>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</si>
  <si>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</si>
  <si>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</si>
  <si>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</si>
  <si>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</si>
  <si>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</si>
  <si>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</si>
  <si>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</si>
  <si>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</si>
  <si>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</si>
  <si>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</si>
  <si>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</si>
  <si>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</si>
  <si>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</si>
  <si>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</si>
  <si>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</si>
  <si>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</si>
  <si>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</si>
  <si>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</si>
  <si>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</si>
  <si>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</si>
  <si>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</si>
  <si>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</si>
  <si>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</si>
  <si>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</si>
  <si>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</si>
  <si>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</si>
  <si>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</si>
  <si>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</si>
  <si>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</si>
  <si>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</si>
  <si>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</si>
  <si>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</si>
  <si>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</si>
  <si>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</si>
  <si>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</si>
  <si>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</si>
  <si>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</si>
  <si>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</si>
  <si>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</si>
  <si>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</si>
  <si>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</si>
  <si>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</si>
  <si>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</si>
  <si>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</si>
  <si>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</si>
  <si>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</si>
  <si>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</si>
  <si>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</si>
  <si>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</si>
  <si>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</si>
  <si>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</si>
  <si>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</si>
  <si>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</si>
  <si>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</si>
  <si>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</si>
  <si>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</si>
  <si>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</si>
  <si>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</si>
  <si>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</si>
  <si>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</si>
  <si>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</si>
  <si>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</si>
  <si>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</si>
  <si>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</si>
  <si>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</si>
  <si>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</si>
  <si>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</si>
  <si>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</si>
  <si>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</si>
  <si>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</si>
  <si>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</si>
  <si>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</si>
  <si>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</si>
  <si>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</si>
  <si>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</si>
  <si>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</si>
  <si>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</si>
  <si>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</si>
  <si>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</si>
  <si>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</si>
  <si>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</si>
  <si>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</si>
  <si>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</si>
  <si>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</si>
  <si>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</si>
  <si>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</si>
  <si>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</si>
  <si>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</si>
  <si>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</si>
  <si>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</si>
  <si>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</si>
  <si>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</si>
  <si>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</si>
  <si>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</si>
  <si>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</si>
  <si>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</si>
  <si>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</si>
  <si>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</si>
  <si>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</si>
  <si>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</si>
  <si>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</si>
  <si>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</si>
  <si>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</si>
  <si>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</si>
  <si>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</si>
  <si>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</si>
  <si>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</si>
  <si>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</si>
  <si>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</si>
  <si>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</si>
  <si>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</si>
  <si>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</si>
  <si>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</si>
  <si>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</si>
  <si>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</si>
  <si>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</si>
  <si>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</si>
  <si>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</si>
  <si>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</si>
  <si>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</si>
  <si>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</si>
  <si>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</si>
  <si>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</si>
  <si>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</si>
  <si>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</si>
  <si>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</si>
  <si>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</si>
  <si>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</si>
  <si>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</si>
  <si>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</si>
  <si>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</si>
  <si>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</si>
  <si>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</si>
  <si>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</si>
  <si>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</si>
  <si>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</si>
  <si>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</si>
  <si>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</si>
  <si>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</si>
  <si>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</si>
  <si>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</si>
  <si>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</si>
  <si>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</si>
  <si>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</si>
  <si>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</si>
  <si>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</si>
  <si>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</si>
  <si>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</si>
  <si>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</si>
  <si>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</si>
  <si>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</si>
  <si>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</si>
  <si>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</si>
  <si>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</si>
  <si>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</si>
  <si>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</si>
  <si>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</si>
  <si>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</si>
  <si>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</si>
  <si>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</si>
  <si>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</si>
  <si>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</si>
  <si>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</si>
  <si>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</si>
  <si>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</si>
  <si>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</si>
  <si>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</si>
  <si>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</si>
  <si>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</si>
  <si>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</si>
  <si>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</si>
  <si>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</si>
  <si>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</si>
  <si>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</si>
  <si>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</si>
  <si>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</si>
  <si>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</si>
  <si>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</si>
  <si>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</si>
  <si>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</si>
  <si>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</si>
  <si>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</si>
  <si>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</si>
  <si>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</si>
  <si>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</si>
  <si>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</si>
  <si>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</si>
  <si>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</si>
  <si>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</si>
  <si>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</si>
  <si>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</si>
  <si>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</si>
  <si>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</si>
  <si>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</si>
  <si>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</si>
  <si>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</si>
  <si>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</si>
  <si>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</si>
  <si>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</si>
  <si>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</si>
  <si>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</si>
  <si>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</si>
  <si>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</si>
  <si>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</si>
  <si>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</si>
  <si>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</si>
  <si>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</si>
  <si>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</si>
  <si>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</si>
  <si>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</si>
  <si>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</si>
  <si>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</si>
  <si>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</si>
  <si>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</si>
  <si>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</si>
  <si>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</si>
  <si>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</si>
  <si>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</si>
  <si>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</si>
  <si>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</si>
  <si>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</si>
  <si>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</si>
  <si>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</si>
  <si>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</si>
  <si>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</si>
  <si>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</si>
  <si>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</si>
  <si>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</si>
  <si>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</si>
  <si>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</si>
  <si>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</si>
  <si>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</si>
  <si>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</si>
  <si>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</si>
  <si>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</si>
  <si>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</si>
  <si>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</si>
  <si>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</si>
  <si>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</si>
  <si>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</si>
  <si>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</si>
  <si>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</si>
  <si>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</si>
  <si>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</si>
  <si>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</si>
  <si>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</si>
  <si>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</si>
  <si>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</si>
  <si>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</si>
  <si>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</si>
  <si>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</si>
  <si>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</si>
  <si>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</si>
  <si>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</si>
  <si>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</si>
  <si>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</si>
  <si>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</si>
  <si>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</si>
  <si>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</si>
  <si>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</si>
  <si>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</si>
  <si>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</si>
  <si>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</si>
  <si>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</si>
  <si>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</si>
  <si>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</si>
  <si>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</si>
  <si>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</si>
  <si>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</si>
  <si>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</si>
  <si>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</si>
  <si>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</si>
  <si>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</si>
  <si>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</si>
  <si>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</si>
  <si>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</si>
  <si>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</si>
  <si>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</si>
  <si>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</si>
  <si>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</si>
  <si>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</si>
  <si>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</si>
  <si>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</si>
  <si>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</si>
  <si>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</si>
  <si>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</si>
  <si>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</si>
  <si>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</si>
  <si>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</si>
  <si>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</si>
  <si>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</si>
  <si>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</si>
  <si>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</si>
  <si>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</si>
  <si>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</si>
  <si>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</si>
  <si>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</si>
  <si>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</si>
  <si>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</si>
  <si>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</si>
  <si>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</si>
  <si>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</si>
  <si>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</si>
  <si>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</si>
  <si>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</si>
  <si>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</si>
  <si>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</si>
  <si>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</si>
  <si>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</si>
  <si>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</si>
  <si>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</si>
  <si>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</si>
  <si>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</si>
  <si>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</si>
  <si>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</si>
  <si>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</si>
  <si>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</si>
  <si>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</si>
  <si>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</si>
  <si>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</si>
  <si>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</si>
  <si>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</si>
  <si>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</si>
  <si>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</si>
  <si>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</si>
  <si>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</si>
  <si>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</si>
  <si>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</si>
  <si>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</si>
  <si>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</si>
  <si>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</si>
  <si>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</si>
  <si>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</si>
  <si>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</si>
  <si>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</si>
  <si>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</si>
  <si>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</si>
  <si>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</si>
  <si>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</si>
  <si>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</si>
  <si>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</si>
  <si>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</si>
  <si>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</si>
  <si>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</si>
  <si>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</si>
  <si>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</si>
  <si>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</si>
  <si>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</si>
  <si>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</si>
  <si>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</si>
  <si>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</si>
  <si>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</si>
  <si>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</si>
  <si>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</si>
  <si>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</si>
  <si>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</si>
  <si>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</si>
  <si>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</si>
  <si>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</si>
  <si>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</si>
  <si>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</si>
  <si>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</si>
  <si>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</si>
  <si>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</si>
  <si>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</si>
  <si>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</si>
  <si>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</si>
  <si>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</si>
  <si>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</si>
  <si>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</si>
  <si>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</si>
  <si>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</si>
  <si>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</si>
  <si>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</si>
  <si>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</si>
  <si>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</si>
  <si>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</si>
  <si>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</si>
  <si>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</si>
  <si>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</si>
  <si>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</si>
  <si>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</si>
  <si>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</si>
  <si>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</si>
  <si>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</si>
  <si>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</si>
  <si>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</si>
  <si>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</si>
  <si>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</si>
  <si>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</si>
  <si>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</si>
  <si>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</si>
  <si>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</si>
  <si>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</si>
  <si>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</si>
  <si>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</si>
  <si>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</si>
  <si>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</si>
  <si>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</si>
  <si>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</si>
  <si>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</si>
  <si>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</si>
  <si>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</si>
  <si>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</si>
  <si>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</si>
  <si>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</si>
  <si>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</si>
  <si>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</si>
  <si>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</si>
  <si>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</si>
  <si>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</si>
  <si>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</si>
  <si>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</si>
  <si>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</si>
  <si>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</si>
  <si>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</si>
  <si>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</si>
  <si>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</si>
  <si>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</si>
  <si>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</si>
  <si>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</si>
  <si>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</si>
  <si>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</si>
  <si>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</si>
  <si>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</si>
  <si>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</si>
  <si>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</si>
  <si>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</si>
  <si>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</si>
  <si>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</si>
  <si>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</si>
  <si>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</si>
  <si>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</si>
  <si>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</si>
  <si>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</si>
  <si>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</si>
  <si>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</si>
  <si>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</si>
  <si>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</si>
  <si>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</si>
  <si>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</si>
  <si>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</si>
  <si>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</si>
  <si>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</si>
  <si>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</si>
  <si>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</si>
  <si>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</si>
  <si>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</si>
  <si>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</si>
  <si>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</si>
  <si>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</si>
  <si>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</si>
  <si>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</si>
  <si>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</si>
  <si>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</si>
  <si>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</si>
  <si>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</si>
  <si>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</si>
  <si>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</si>
  <si>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</si>
  <si>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</si>
  <si>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</si>
  <si>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</si>
  <si>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</si>
  <si>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</si>
  <si>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</si>
  <si>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</si>
  <si>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</si>
  <si>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</si>
  <si>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</si>
  <si>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</si>
  <si>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</si>
  <si>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</si>
  <si>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</si>
  <si>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</si>
  <si>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</si>
  <si>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</si>
  <si>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</si>
  <si>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</si>
  <si>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</si>
  <si>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</si>
  <si>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</si>
  <si>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</si>
  <si>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</si>
  <si>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</si>
  <si>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</si>
  <si>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</si>
  <si>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</si>
  <si>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</si>
  <si>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</si>
  <si>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</si>
  <si>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</si>
  <si>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</si>
  <si>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</si>
  <si>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</si>
  <si>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</si>
  <si>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</si>
  <si>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</si>
  <si>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</si>
  <si>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</si>
  <si>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</si>
  <si>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</si>
  <si>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</si>
  <si>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</si>
  <si>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</si>
  <si>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</si>
  <si>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</si>
  <si>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</si>
  <si>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</si>
  <si>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</si>
  <si>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</si>
  <si>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</si>
  <si>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</si>
  <si>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</si>
  <si>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</si>
  <si>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</si>
  <si>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</si>
  <si>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</si>
  <si>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</si>
  <si>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</si>
  <si>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</si>
  <si>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</si>
  <si>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</si>
  <si>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</si>
  <si>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</si>
  <si>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</si>
  <si>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</si>
  <si>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</si>
  <si>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</si>
  <si>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</si>
  <si>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</si>
  <si>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</si>
  <si>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</si>
  <si>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</si>
  <si>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</si>
  <si>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</si>
  <si>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</si>
  <si>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</si>
  <si>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</si>
  <si>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</si>
  <si>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</si>
  <si>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</si>
  <si>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</si>
  <si>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</si>
  <si>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</si>
  <si>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</si>
  <si>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</si>
  <si>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</si>
  <si>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</si>
  <si>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</si>
  <si>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</si>
  <si>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</si>
  <si>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</si>
  <si>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</si>
  <si>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</si>
  <si>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</si>
  <si>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</si>
  <si>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</si>
  <si>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</si>
  <si>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</si>
  <si>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</si>
  <si>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</si>
  <si>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</si>
  <si>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</si>
  <si>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</si>
  <si>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</si>
  <si>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</si>
  <si>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</si>
  <si>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</si>
  <si>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</si>
  <si>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</si>
  <si>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</si>
  <si>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</si>
  <si>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</si>
  <si>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</si>
  <si>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</si>
  <si>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</si>
  <si>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</si>
  <si>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</si>
  <si>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</si>
  <si>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</si>
  <si>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</si>
  <si>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</si>
  <si>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</si>
  <si>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</si>
  <si>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</si>
  <si>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</si>
  <si>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</si>
  <si>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</si>
  <si>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</si>
  <si>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</si>
  <si>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</si>
  <si>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</si>
  <si>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</si>
  <si>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</si>
  <si>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</si>
  <si>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</si>
  <si>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</si>
  <si>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</si>
  <si>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</si>
  <si>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</si>
  <si>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</si>
  <si>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</si>
  <si>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</si>
  <si>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</si>
  <si>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</si>
  <si>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</si>
  <si>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</si>
  <si>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</si>
  <si>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</si>
  <si>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</si>
  <si>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</si>
  <si>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</si>
  <si>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</si>
  <si>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</si>
  <si>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</si>
  <si>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</si>
  <si>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</si>
  <si>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</si>
  <si>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</si>
  <si>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</si>
  <si>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</si>
  <si>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</si>
  <si>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</si>
  <si>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</si>
  <si>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</si>
  <si>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</si>
  <si>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</si>
  <si>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</si>
  <si>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</si>
  <si>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</si>
  <si>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</si>
  <si>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</si>
  <si>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</si>
  <si>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</si>
  <si>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</si>
  <si>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</si>
  <si>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</si>
  <si>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</si>
  <si>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</si>
  <si>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</si>
  <si>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</si>
  <si>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</si>
  <si>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</si>
  <si>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</si>
  <si>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</si>
  <si>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</si>
  <si>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</si>
  <si>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</si>
  <si>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</si>
  <si>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</si>
  <si>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</si>
  <si>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</si>
  <si>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</si>
  <si>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</si>
  <si>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</si>
  <si>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</si>
  <si>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</si>
  <si>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</si>
  <si>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</si>
  <si>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</si>
  <si>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</si>
  <si>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</si>
  <si>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</si>
  <si>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</si>
  <si>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</si>
  <si>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</si>
  <si>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</si>
  <si>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</si>
  <si>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</si>
  <si>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</si>
  <si>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</si>
  <si>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</si>
  <si>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</si>
  <si>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</si>
  <si>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</si>
  <si>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</si>
  <si>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</si>
  <si>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</si>
  <si>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</si>
  <si>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</si>
  <si>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</si>
  <si>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</si>
  <si>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</si>
  <si>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</si>
  <si>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</si>
  <si>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</si>
  <si>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</si>
  <si>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</si>
  <si>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</si>
  <si>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</si>
  <si>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</si>
  <si>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</si>
  <si>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</si>
  <si>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</si>
  <si>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</si>
  <si>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</si>
  <si>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</si>
  <si>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</si>
  <si>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</si>
  <si>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</si>
  <si>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</si>
  <si>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</si>
  <si>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</si>
  <si>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</si>
  <si>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</si>
  <si>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</si>
  <si>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</si>
  <si>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</si>
  <si>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</si>
  <si>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</si>
  <si>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</si>
  <si>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</si>
  <si>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</si>
  <si>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</si>
  <si>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</si>
  <si>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</si>
  <si>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</si>
  <si>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</si>
  <si>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</si>
  <si>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</si>
  <si>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</si>
  <si>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</si>
  <si>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</si>
  <si>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</si>
  <si>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</si>
  <si>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</si>
  <si>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</si>
  <si>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</si>
  <si>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</si>
  <si>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</si>
  <si>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</si>
  <si>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</si>
  <si>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</si>
  <si>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</si>
  <si>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</si>
  <si>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</si>
  <si>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</si>
  <si>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</si>
  <si>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</si>
  <si>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</si>
  <si>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</si>
  <si>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</si>
  <si>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</si>
  <si>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</si>
  <si>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</si>
  <si>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</si>
  <si>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</si>
  <si>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</si>
  <si>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</si>
  <si>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</si>
  <si>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</si>
  <si>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</si>
  <si>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</si>
  <si>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</si>
  <si>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</si>
  <si>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</si>
  <si>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</si>
  <si>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</si>
  <si>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</si>
  <si>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</si>
  <si>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</si>
  <si>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</si>
  <si>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</si>
  <si>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</si>
  <si>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</si>
  <si>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</si>
  <si>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</si>
  <si>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</si>
  <si>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</si>
  <si>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</si>
  <si>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</si>
  <si>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</si>
  <si>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</si>
  <si>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</si>
  <si>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</si>
  <si>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</si>
  <si>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</si>
  <si>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</si>
  <si>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</si>
  <si>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</si>
  <si>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</si>
  <si>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</si>
  <si>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</si>
  <si>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</si>
  <si>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</si>
  <si>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</si>
  <si>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</si>
  <si>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</si>
  <si>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</si>
  <si>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</si>
  <si>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</si>
  <si>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</si>
  <si>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</si>
  <si>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</si>
  <si>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</si>
  <si>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</si>
  <si>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</si>
  <si>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</si>
  <si>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</si>
  <si>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</si>
  <si>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</si>
  <si>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</si>
  <si>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</si>
  <si>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</si>
  <si>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</si>
  <si>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</si>
  <si>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</si>
  <si>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</si>
  <si>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</si>
  <si>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</si>
  <si>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</si>
  <si>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</si>
  <si>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</si>
  <si>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</si>
  <si>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</si>
  <si>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</si>
  <si>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</si>
  <si>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</si>
  <si>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</si>
  <si>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</si>
  <si>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</si>
  <si>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</si>
  <si>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</si>
  <si>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</si>
  <si>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</si>
  <si>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</si>
  <si>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</si>
  <si>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</si>
  <si>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</si>
  <si>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</si>
  <si>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</si>
  <si>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</si>
  <si>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</si>
  <si>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</si>
  <si>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</si>
  <si>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</si>
  <si>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</si>
  <si>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</si>
  <si>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</si>
  <si>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</si>
  <si>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</si>
  <si>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</si>
  <si>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</si>
  <si>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</si>
  <si>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</si>
  <si>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</si>
  <si>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</si>
  <si>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</si>
  <si>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</si>
  <si>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</si>
  <si>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</si>
  <si>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</si>
  <si>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</si>
  <si>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</si>
  <si>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</si>
  <si>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</si>
  <si>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</si>
  <si>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</si>
  <si>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</si>
  <si>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</si>
  <si>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</si>
  <si>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</si>
  <si>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</si>
  <si>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</si>
  <si>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</si>
  <si>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</si>
  <si>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</si>
  <si>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</si>
  <si>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</si>
  <si>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</si>
  <si>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</si>
  <si>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</si>
  <si>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</si>
  <si>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</si>
  <si>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</si>
  <si>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</si>
  <si>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</si>
  <si>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</si>
  <si>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</si>
  <si>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</si>
  <si>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</si>
  <si>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</si>
  <si>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</si>
  <si>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</si>
  <si>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</si>
  <si>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</si>
  <si>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</si>
  <si>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</si>
  <si>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</si>
  <si>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</si>
  <si>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</si>
  <si>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</si>
  <si>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</si>
  <si>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</si>
  <si>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</si>
  <si>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</si>
  <si>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</si>
  <si>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</si>
  <si>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</si>
  <si>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</si>
  <si>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</si>
  <si>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</si>
  <si>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</si>
  <si>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</si>
  <si>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</si>
  <si>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</si>
  <si>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</si>
  <si>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</si>
  <si>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</si>
  <si>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</si>
  <si>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</si>
  <si>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</si>
  <si>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</si>
  <si>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</si>
  <si>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</si>
  <si>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</si>
  <si>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</si>
  <si>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</si>
  <si>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</si>
  <si>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</si>
  <si>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</si>
  <si>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</si>
  <si>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</si>
  <si>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</si>
  <si>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</si>
  <si>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</si>
  <si>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</si>
  <si>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</si>
  <si>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</si>
  <si>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</si>
  <si>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</si>
  <si>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</si>
  <si>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</si>
  <si>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</si>
  <si>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</si>
  <si>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</si>
  <si>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</si>
  <si>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</si>
  <si>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</si>
  <si>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</si>
  <si>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</si>
  <si>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</si>
  <si>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</si>
  <si>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</si>
  <si>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</si>
  <si>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</si>
  <si>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</si>
  <si>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</si>
  <si>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</si>
  <si>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</si>
  <si>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</si>
  <si>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</si>
  <si>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</si>
  <si>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</si>
  <si>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</si>
  <si>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</si>
  <si>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</si>
  <si>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</si>
  <si>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</si>
  <si>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</si>
  <si>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</si>
  <si>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</si>
  <si>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</si>
  <si>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</si>
  <si>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</si>
  <si>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</si>
  <si>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</si>
  <si>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</si>
  <si>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</si>
  <si>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</si>
  <si>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</si>
  <si>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</si>
  <si>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</si>
  <si>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</si>
  <si>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</si>
  <si>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</si>
  <si>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</si>
  <si>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</si>
  <si>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</si>
  <si>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</si>
  <si>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</si>
  <si>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</si>
  <si>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</si>
  <si>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</si>
  <si>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</si>
  <si>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</si>
  <si>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</si>
  <si>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</si>
  <si>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</si>
  <si>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</si>
  <si>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</si>
  <si>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</si>
  <si>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</si>
  <si>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</si>
  <si>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</si>
  <si>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</si>
  <si>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</si>
  <si>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</si>
  <si>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</si>
  <si>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</si>
  <si>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</si>
  <si>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</si>
  <si>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</si>
  <si>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</si>
  <si>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</si>
  <si>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</si>
  <si>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</si>
  <si>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</si>
  <si>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</si>
  <si>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</si>
  <si>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</si>
  <si>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</si>
  <si>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</si>
  <si>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</si>
  <si>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</si>
  <si>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</si>
  <si>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</si>
  <si>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</si>
  <si>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</si>
  <si>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</si>
  <si>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</si>
  <si>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</si>
  <si>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</si>
  <si>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</si>
  <si>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</si>
  <si>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</si>
  <si>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</si>
  <si>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</si>
  <si>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</si>
  <si>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</si>
  <si>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</si>
  <si>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</si>
  <si>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</si>
  <si>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</si>
  <si>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</si>
  <si>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</si>
  <si>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</si>
  <si>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</si>
  <si>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</si>
  <si>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</si>
  <si>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</si>
  <si>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</si>
  <si>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</si>
  <si>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</si>
  <si>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</si>
  <si>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</si>
  <si>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</si>
  <si>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</si>
  <si>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</si>
  <si>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</si>
  <si>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</si>
  <si>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</si>
  <si>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</si>
  <si>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</si>
  <si>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</si>
  <si>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</si>
  <si>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</si>
  <si>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</si>
  <si>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</si>
  <si>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</si>
  <si>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</si>
  <si>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</si>
  <si>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</si>
  <si>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</si>
  <si>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</si>
  <si>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</si>
  <si>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</si>
  <si>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</si>
  <si>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</si>
  <si>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</si>
  <si>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</si>
  <si>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</si>
  <si>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</si>
  <si>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</si>
  <si>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</si>
  <si>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</si>
  <si>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</si>
  <si>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</si>
  <si>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</si>
  <si>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</si>
  <si>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</si>
  <si>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</si>
  <si>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</si>
  <si>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</si>
  <si>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</si>
  <si>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</si>
  <si>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</si>
  <si>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</si>
  <si>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</si>
  <si>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</si>
  <si>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</si>
  <si>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</si>
  <si>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</si>
  <si>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</si>
  <si>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</si>
  <si>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</si>
  <si>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</si>
  <si>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</si>
  <si>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</si>
  <si>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</si>
  <si>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</si>
  <si>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</si>
  <si>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</si>
  <si>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</si>
  <si>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</si>
  <si>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</si>
  <si>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</si>
  <si>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</si>
  <si>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</si>
  <si>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</si>
  <si>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</si>
  <si>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</si>
  <si>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</si>
  <si>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</si>
  <si>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</si>
  <si>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</si>
  <si>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</si>
  <si>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</si>
  <si>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</si>
  <si>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</si>
  <si>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</si>
  <si>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</si>
  <si>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</si>
  <si>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</si>
  <si>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</si>
  <si>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</si>
  <si>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</si>
  <si>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</si>
  <si>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</si>
  <si>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</si>
  <si>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</si>
  <si>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</si>
  <si>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</si>
  <si>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</si>
  <si>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</si>
  <si>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</si>
  <si>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</si>
  <si>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</si>
  <si>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</si>
  <si>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</si>
  <si>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</si>
  <si>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</si>
  <si>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</si>
  <si>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</si>
  <si>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</si>
  <si>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</si>
  <si>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</si>
  <si>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</si>
  <si>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</si>
  <si>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</si>
  <si>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</si>
  <si>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</si>
  <si>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</si>
  <si>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</si>
  <si>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</si>
  <si>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</si>
  <si>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</si>
  <si>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</si>
  <si>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</si>
  <si>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</si>
  <si>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</si>
  <si>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</si>
  <si>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</si>
  <si>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</si>
  <si>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</si>
  <si>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</si>
  <si>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</si>
  <si>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</si>
  <si>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</si>
  <si>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</si>
  <si>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</si>
  <si>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</si>
  <si>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</si>
  <si>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</si>
  <si>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</si>
  <si>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</si>
  <si>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</si>
  <si>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</si>
  <si>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</si>
  <si>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</si>
  <si>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</si>
  <si>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</si>
  <si>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</si>
  <si>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</si>
  <si>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</si>
  <si>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</si>
  <si>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</si>
  <si>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</si>
  <si>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</si>
  <si>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</si>
  <si>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</si>
  <si>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</si>
  <si>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</si>
  <si>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</si>
  <si>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</si>
  <si>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</si>
  <si>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</si>
  <si>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</si>
  <si>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</si>
  <si>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</si>
  <si>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</si>
  <si>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</si>
  <si>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</si>
  <si>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</si>
  <si>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</si>
  <si>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</si>
  <si>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</si>
  <si>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</si>
  <si>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</si>
  <si>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</si>
  <si>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</si>
  <si>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</si>
  <si>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</si>
  <si>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</si>
  <si>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</si>
  <si>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</si>
  <si>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</si>
  <si>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</si>
  <si>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</si>
  <si>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</si>
  <si>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</si>
  <si>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</si>
  <si>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</si>
  <si>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</si>
  <si>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</si>
  <si>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</si>
  <si>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</si>
  <si>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</si>
  <si>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</si>
  <si>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</si>
  <si>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</si>
  <si>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</si>
  <si>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</si>
  <si>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</si>
  <si>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</si>
  <si>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</si>
  <si>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</si>
  <si>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</si>
  <si>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</si>
  <si>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</si>
  <si>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</si>
  <si>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</si>
  <si>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</si>
  <si>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</si>
  <si>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</si>
  <si>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</si>
  <si>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</si>
  <si>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</si>
  <si>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</si>
  <si>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</si>
  <si>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</si>
  <si>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</si>
  <si>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</si>
  <si>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</si>
  <si>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</si>
  <si>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</si>
  <si>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</si>
  <si>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</si>
  <si>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</si>
  <si>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</si>
  <si>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</si>
  <si>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</si>
  <si>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</si>
  <si>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</si>
  <si>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</si>
  <si>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</si>
  <si>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</si>
  <si>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</si>
  <si>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</si>
  <si>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</si>
  <si>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</si>
  <si>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</si>
  <si>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</si>
  <si>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</si>
  <si>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</si>
  <si>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</si>
  <si>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</si>
  <si>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</si>
  <si>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</si>
  <si>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</si>
  <si>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</si>
  <si>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</si>
  <si>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</si>
  <si>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</si>
  <si>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</si>
  <si>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</si>
  <si>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</si>
  <si>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</si>
  <si>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</si>
  <si>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</si>
  <si>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</si>
  <si>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</si>
  <si>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</si>
  <si>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</si>
  <si>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</si>
  <si>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</si>
  <si>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</si>
  <si>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</si>
  <si>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</si>
  <si>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</si>
  <si>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</si>
  <si>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</si>
  <si>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</si>
  <si>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</si>
  <si>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</si>
  <si>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</si>
  <si>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</si>
  <si>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</si>
  <si>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</si>
  <si>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</si>
  <si>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</si>
  <si>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</si>
  <si>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</si>
  <si>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</si>
  <si>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</si>
  <si>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</si>
  <si>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</si>
  <si>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</si>
  <si>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</si>
  <si>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</si>
  <si>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</si>
  <si>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</si>
  <si>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</si>
  <si>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</si>
  <si>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</si>
  <si>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</si>
  <si>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</si>
  <si>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</si>
  <si>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</si>
  <si>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</si>
  <si>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</si>
  <si>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</si>
  <si>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</si>
  <si>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</si>
  <si>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</si>
  <si>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</si>
  <si>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</si>
  <si>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</si>
  <si>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</si>
  <si>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</si>
  <si>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</si>
  <si>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</si>
  <si>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</si>
  <si>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</si>
  <si>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</si>
  <si>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</si>
  <si>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</si>
  <si>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</si>
  <si>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</si>
  <si>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</si>
  <si>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</si>
  <si>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</si>
  <si>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</si>
  <si>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</si>
  <si>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</si>
  <si>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</si>
  <si>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</si>
  <si>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</si>
  <si>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</si>
  <si>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</si>
  <si>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</si>
  <si>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</si>
  <si>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</si>
  <si>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</si>
  <si>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</si>
  <si>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</si>
  <si>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</si>
  <si>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</si>
  <si>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</si>
  <si>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</si>
  <si>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</si>
  <si>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</si>
  <si>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</si>
  <si>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</si>
  <si>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</si>
  <si>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</si>
  <si>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</si>
  <si>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</si>
  <si>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</si>
  <si>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</si>
  <si>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</si>
  <si>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</si>
  <si>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</si>
  <si>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</si>
  <si>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</si>
  <si>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</si>
  <si>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</si>
  <si>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</si>
  <si>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</si>
  <si>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</si>
  <si>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</si>
  <si>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</si>
  <si>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</si>
  <si>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</si>
  <si>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</si>
  <si>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</si>
  <si>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</si>
  <si>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</si>
  <si>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</si>
  <si>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</si>
  <si>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</si>
  <si>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</si>
  <si>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</si>
  <si>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</si>
  <si>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</si>
  <si>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</si>
  <si>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</si>
  <si>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</si>
  <si>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</si>
  <si>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</si>
  <si>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</si>
  <si>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</si>
  <si>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</si>
  <si>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</si>
  <si>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</si>
  <si>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</si>
  <si>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</si>
  <si>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</si>
  <si>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</si>
  <si>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</si>
  <si>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</si>
  <si>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</si>
  <si>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</si>
  <si>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</si>
  <si>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</si>
  <si>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</si>
  <si>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</si>
  <si>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</si>
  <si>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</si>
  <si>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</si>
  <si>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</si>
  <si>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</si>
  <si>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</si>
  <si>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</si>
  <si>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</si>
  <si>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</si>
  <si>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</si>
  <si>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</si>
  <si>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</si>
  <si>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</si>
  <si>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</si>
  <si>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</si>
  <si>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</si>
  <si>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</si>
  <si>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</si>
  <si>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</si>
  <si>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</si>
  <si>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</si>
  <si>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</si>
  <si>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</si>
  <si>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</si>
  <si>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</si>
  <si>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</si>
  <si>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</si>
  <si>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</si>
  <si>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</si>
  <si>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</si>
  <si>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</si>
  <si>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</si>
  <si>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</si>
  <si>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</si>
  <si>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</si>
  <si>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</si>
  <si>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</si>
  <si>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</si>
  <si>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</si>
  <si>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</si>
  <si>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</si>
  <si>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</si>
  <si>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</si>
  <si>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</si>
  <si>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</si>
  <si>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</si>
  <si>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</si>
  <si>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</si>
  <si>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</si>
  <si>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</si>
  <si>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</si>
  <si>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</si>
  <si>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</si>
  <si>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</si>
  <si>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</si>
  <si>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</si>
  <si>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</si>
  <si>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</si>
  <si>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</si>
  <si>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</si>
  <si>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</si>
  <si>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</si>
  <si>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</si>
  <si>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</si>
  <si>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</si>
  <si>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</si>
  <si>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</si>
  <si>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</si>
  <si>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</si>
  <si>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</si>
  <si>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</si>
  <si>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</si>
  <si>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</si>
  <si>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</si>
  <si>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</si>
  <si>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</si>
  <si>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</si>
  <si>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</si>
  <si>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</si>
  <si>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</si>
  <si>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</si>
  <si>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</si>
  <si>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</si>
  <si>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</si>
  <si>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</si>
  <si>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</si>
  <si>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</si>
  <si>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</si>
  <si>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</si>
  <si>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</si>
  <si>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</si>
  <si>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</si>
  <si>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</si>
  <si>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</si>
  <si>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</si>
  <si>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</si>
  <si>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</si>
  <si>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</si>
  <si>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</si>
  <si>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</si>
  <si>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</si>
  <si>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</si>
  <si>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</si>
  <si>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</si>
  <si>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</si>
  <si>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</si>
  <si>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</si>
  <si>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</si>
  <si>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</si>
  <si>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</si>
  <si>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</si>
  <si>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</si>
  <si>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</si>
  <si>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</si>
  <si>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</si>
  <si>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</si>
  <si>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</si>
  <si>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</si>
  <si>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</si>
  <si>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</si>
  <si>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</si>
  <si>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</si>
  <si>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</si>
  <si>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</si>
  <si>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</si>
  <si>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</si>
  <si>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</si>
  <si>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</si>
  <si>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</si>
  <si>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</si>
  <si>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</si>
  <si>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</si>
  <si>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</si>
  <si>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</si>
  <si>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</si>
  <si>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</si>
  <si>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</si>
  <si>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</si>
  <si>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</si>
  <si>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</si>
  <si>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</si>
  <si>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</si>
  <si>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</si>
  <si>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</si>
  <si>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</si>
  <si>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</si>
  <si>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</si>
  <si>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</si>
  <si>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</si>
  <si>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</si>
  <si>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</si>
  <si>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</si>
  <si>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</si>
  <si>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</si>
  <si>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</si>
  <si>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</si>
  <si>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</si>
  <si>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</si>
  <si>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</si>
  <si>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</si>
  <si>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</si>
  <si>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</si>
  <si>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</si>
  <si>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</si>
  <si>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</si>
  <si>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</si>
  <si>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</si>
  <si>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</si>
  <si>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</si>
  <si>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</si>
  <si>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</si>
  <si>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</si>
  <si>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</si>
  <si>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</si>
  <si>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</si>
  <si>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</si>
  <si>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</si>
  <si>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</si>
  <si>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</si>
  <si>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</si>
  <si>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</si>
  <si>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</si>
  <si>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</si>
  <si>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</si>
  <si>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</si>
  <si>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</si>
  <si>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</si>
  <si>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</si>
  <si>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</si>
  <si>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</si>
  <si>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</si>
  <si>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</si>
  <si>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</si>
  <si>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</si>
  <si>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</si>
  <si>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</si>
  <si>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</si>
  <si>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</si>
  <si>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</si>
  <si>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</si>
  <si>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</si>
  <si>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</si>
  <si>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</si>
  <si>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</si>
  <si>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</si>
  <si>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</si>
  <si>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</si>
  <si>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</si>
  <si>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</si>
  <si>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</si>
  <si>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</si>
  <si>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</si>
  <si>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</si>
  <si>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</si>
  <si>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</si>
  <si>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</si>
  <si>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</si>
  <si>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</si>
  <si>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</si>
  <si>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</si>
  <si>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</si>
  <si>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</si>
  <si>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</si>
  <si>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</si>
  <si>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</si>
  <si>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</si>
  <si>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</si>
  <si>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</si>
  <si>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</si>
  <si>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</si>
  <si>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</si>
  <si>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</si>
  <si>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</si>
  <si>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</si>
  <si>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</si>
  <si>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</si>
  <si>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</si>
  <si>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</si>
  <si>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</si>
  <si>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</si>
  <si>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</si>
  <si>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</si>
  <si>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</si>
  <si>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</si>
  <si>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</si>
  <si>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</si>
  <si>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</si>
  <si>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</si>
  <si>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</si>
  <si>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</si>
  <si>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</si>
  <si>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</si>
  <si>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</si>
  <si>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</si>
  <si>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</si>
  <si>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</si>
  <si>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</si>
  <si>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</si>
  <si>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</si>
  <si>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</si>
  <si>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</si>
  <si>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</si>
  <si>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</si>
  <si>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</si>
  <si>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</si>
  <si>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</si>
  <si>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</si>
  <si>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</si>
  <si>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</si>
  <si>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</si>
  <si>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</si>
  <si>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</si>
  <si>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</si>
  <si>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</si>
  <si>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</si>
  <si>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</si>
  <si>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</si>
  <si>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</si>
  <si>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</si>
  <si>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</si>
  <si>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</si>
  <si>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</si>
  <si>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</si>
  <si>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</si>
  <si>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</si>
  <si>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</si>
  <si>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</si>
  <si>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</si>
  <si>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</si>
  <si>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</si>
  <si>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</si>
  <si>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</si>
  <si>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</si>
  <si>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</si>
  <si>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</si>
  <si>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</si>
  <si>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</si>
  <si>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</si>
  <si>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</si>
  <si>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</si>
  <si>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</si>
  <si>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</si>
  <si>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</si>
  <si>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</si>
  <si>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</si>
  <si>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</si>
  <si>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</si>
  <si>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</si>
  <si>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</si>
  <si>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</si>
  <si>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</si>
  <si>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</si>
  <si>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</si>
  <si>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</si>
  <si>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</si>
  <si>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</si>
  <si>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</si>
  <si>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</si>
  <si>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</si>
  <si>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</si>
  <si>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</si>
  <si>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</si>
  <si>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</si>
  <si>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</si>
  <si>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</si>
  <si>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</si>
  <si>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</si>
  <si>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</si>
  <si>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</si>
  <si>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</si>
  <si>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</si>
  <si>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</si>
  <si>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</si>
  <si>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</si>
  <si>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</si>
  <si>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</si>
  <si>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</si>
  <si>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</si>
  <si>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</si>
  <si>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</si>
  <si>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</si>
  <si>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</si>
  <si>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</si>
  <si>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</si>
  <si>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</si>
  <si>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</si>
  <si>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</si>
  <si>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</si>
  <si>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</si>
  <si>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</si>
  <si>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</si>
  <si>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</si>
  <si>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</si>
  <si>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</si>
  <si>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</si>
  <si>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</si>
  <si>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</si>
  <si>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</si>
  <si>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</si>
  <si>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</si>
  <si>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</si>
  <si>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</si>
  <si>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</si>
  <si>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</si>
  <si>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</si>
  <si>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</si>
  <si>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</si>
  <si>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</si>
  <si>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</si>
  <si>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</si>
  <si>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</si>
  <si>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</si>
  <si>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</si>
  <si>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</si>
  <si>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</si>
  <si>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</si>
  <si>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</si>
  <si>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</si>
  <si>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</si>
  <si>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</si>
  <si>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</si>
  <si>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</si>
  <si>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</si>
  <si>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</si>
  <si>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</si>
  <si>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</si>
  <si>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</si>
  <si>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</si>
  <si>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</si>
  <si>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</si>
  <si>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</si>
  <si>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</si>
  <si>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</si>
  <si>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</si>
  <si>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</si>
  <si>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</si>
  <si>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</si>
  <si>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</si>
  <si>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</si>
  <si>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</si>
  <si>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</si>
  <si>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</si>
  <si>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</si>
  <si>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</si>
  <si>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</si>
  <si>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</si>
  <si>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</si>
  <si>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</si>
  <si>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</si>
  <si>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</si>
  <si>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</si>
  <si>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</si>
  <si>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</si>
  <si>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</si>
  <si>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</si>
  <si>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</si>
  <si>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</si>
  <si>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</si>
  <si>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</si>
  <si>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</si>
  <si>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</si>
  <si>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</si>
  <si>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</si>
  <si>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</si>
  <si>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</si>
  <si>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</si>
  <si>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</si>
  <si>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</si>
  <si>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</si>
  <si>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</si>
  <si>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</si>
  <si>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</si>
  <si>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</si>
  <si>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</si>
  <si>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</si>
  <si>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</si>
  <si>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</si>
  <si>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</si>
  <si>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</si>
  <si>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</si>
  <si>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</si>
  <si>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</si>
  <si>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</si>
  <si>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</si>
  <si>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</si>
  <si>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</si>
  <si>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</si>
  <si>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</si>
  <si>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</si>
  <si>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</si>
  <si>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</si>
  <si>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</si>
  <si>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</si>
  <si>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</si>
  <si>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</si>
  <si>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</si>
  <si>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</si>
  <si>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</si>
  <si>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</si>
  <si>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</si>
  <si>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</si>
  <si>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</si>
  <si>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</si>
  <si>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</si>
  <si>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</si>
  <si>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</si>
  <si>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</si>
  <si>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</si>
  <si>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</si>
  <si>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</si>
  <si>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</si>
  <si>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</si>
  <si>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</si>
  <si>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</si>
  <si>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</si>
  <si>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</si>
  <si>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</si>
  <si>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</si>
  <si>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</si>
  <si>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</si>
  <si>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</si>
  <si>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</si>
  <si>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</si>
  <si>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</si>
  <si>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</si>
  <si>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</si>
  <si>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</si>
  <si>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</si>
  <si>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</si>
  <si>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</si>
  <si>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</si>
  <si>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</si>
  <si>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</si>
  <si>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</si>
  <si>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</si>
  <si>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</si>
  <si>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</si>
  <si>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</si>
  <si>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</si>
  <si>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</si>
  <si>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</si>
  <si>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</si>
  <si>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</si>
  <si>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</si>
  <si>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</si>
  <si>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</si>
  <si>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</si>
  <si>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</si>
  <si>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</si>
  <si>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</si>
  <si>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</si>
  <si>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</si>
  <si>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</si>
  <si>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</si>
  <si>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</si>
  <si>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</si>
  <si>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</si>
  <si>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</si>
  <si>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</si>
  <si>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</si>
  <si>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</si>
  <si>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</si>
  <si>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</si>
  <si>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</si>
  <si>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</si>
  <si>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</si>
  <si>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</si>
  <si>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</si>
  <si>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</si>
  <si>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</si>
  <si>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</si>
  <si>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</si>
  <si>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</si>
  <si>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</si>
  <si>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</si>
  <si>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</si>
  <si>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</si>
  <si>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</si>
  <si>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</si>
  <si>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</si>
  <si>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</si>
  <si>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</si>
  <si>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</si>
  <si>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</si>
  <si>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</si>
  <si>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</si>
  <si>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</si>
  <si>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</si>
  <si>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</si>
  <si>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</si>
  <si>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</si>
  <si>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</si>
  <si>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</si>
  <si>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</si>
  <si>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</si>
  <si>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</si>
  <si>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</si>
  <si>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</si>
  <si>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</si>
  <si>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</si>
  <si>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</si>
  <si>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</si>
  <si>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</si>
  <si>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</si>
  <si>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</si>
  <si>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</si>
  <si>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</si>
  <si>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</si>
  <si>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</si>
  <si>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</si>
  <si>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</si>
  <si>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</si>
  <si>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</si>
  <si>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</si>
  <si>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</si>
  <si>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</si>
  <si>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</si>
  <si>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</si>
  <si>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</si>
  <si>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</si>
  <si>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</si>
  <si>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</si>
  <si>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</si>
  <si>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</si>
  <si>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</si>
  <si>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</si>
  <si>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</si>
  <si>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</si>
  <si>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</si>
  <si>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</si>
  <si>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</si>
  <si>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</si>
  <si>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</si>
  <si>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</si>
  <si>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</si>
  <si>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</si>
  <si>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</si>
  <si>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</si>
  <si>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</si>
  <si>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</si>
  <si>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</si>
  <si>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</si>
  <si>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</si>
  <si>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</si>
  <si>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</si>
  <si>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</si>
  <si>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</si>
  <si>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</si>
  <si>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</si>
  <si>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</si>
  <si>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</si>
  <si>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</si>
  <si>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</si>
  <si>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</si>
  <si>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</si>
  <si>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</si>
  <si>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</si>
  <si>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</si>
  <si>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</si>
  <si>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</si>
  <si>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</si>
  <si>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</si>
  <si>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</si>
  <si>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</si>
  <si>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</si>
  <si>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</si>
  <si>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</si>
  <si>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</si>
  <si>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</si>
  <si>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</si>
  <si>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</si>
  <si>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</si>
  <si>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</si>
  <si>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</si>
  <si>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</si>
  <si>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</si>
  <si>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</si>
  <si>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</si>
  <si>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</si>
  <si>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</si>
  <si>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</si>
  <si>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</si>
  <si>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</si>
  <si>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</si>
  <si>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</si>
  <si>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</si>
  <si>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</si>
  <si>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</si>
  <si>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</si>
  <si>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</si>
  <si>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</si>
  <si>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</si>
  <si>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</si>
  <si>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</si>
  <si>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</si>
  <si>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</si>
  <si>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</si>
  <si>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</si>
  <si>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</si>
  <si>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</si>
  <si>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</si>
  <si>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</si>
  <si>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</si>
  <si>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</si>
  <si>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</si>
  <si>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</si>
  <si>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</si>
  <si>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</si>
  <si>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</si>
  <si>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</si>
  <si>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</si>
  <si>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</si>
  <si>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</si>
  <si>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</si>
  <si>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</si>
  <si>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</si>
  <si>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</si>
  <si>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</si>
  <si>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</si>
  <si>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</si>
  <si>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</si>
  <si>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</si>
  <si>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</si>
  <si>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</si>
  <si>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</si>
  <si>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</si>
  <si>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</si>
  <si>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</si>
  <si>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</si>
  <si>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</si>
  <si>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</si>
  <si>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</si>
  <si>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</si>
  <si>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</si>
  <si>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</si>
  <si>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</si>
  <si>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</si>
  <si>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</si>
  <si>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</si>
  <si>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</si>
  <si>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</si>
  <si>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</si>
  <si>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</si>
  <si>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</si>
  <si>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</si>
  <si>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</si>
  <si>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</si>
  <si>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</si>
  <si>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</si>
  <si>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</si>
  <si>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</si>
  <si>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</si>
  <si>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</si>
  <si>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</si>
  <si>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</si>
  <si>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</si>
  <si>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</si>
  <si>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</si>
  <si>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</si>
  <si>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</si>
  <si>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</si>
  <si>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</si>
  <si>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</si>
  <si>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</si>
  <si>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</si>
  <si>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</si>
  <si>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</si>
  <si>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</si>
  <si>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</si>
  <si>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</si>
  <si>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</si>
  <si>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</si>
  <si>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</si>
  <si>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</si>
  <si>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</si>
  <si>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</si>
  <si>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</si>
  <si>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</si>
  <si>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</si>
  <si>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</si>
  <si>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</si>
  <si>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</si>
  <si>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</si>
  <si>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</si>
  <si>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</si>
  <si>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</si>
  <si>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</si>
  <si>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</si>
  <si>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</si>
  <si>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</si>
  <si>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</si>
  <si>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</si>
  <si>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</si>
  <si>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</si>
  <si>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</si>
  <si>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</si>
  <si>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</si>
  <si>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</si>
  <si>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</si>
  <si>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</si>
  <si>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</si>
  <si>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</si>
  <si>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</si>
  <si>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</si>
  <si>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</si>
  <si>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</si>
  <si>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</si>
  <si>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</si>
  <si>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</si>
  <si>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</si>
  <si>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</si>
  <si>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</si>
  <si>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</si>
  <si>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</si>
  <si>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</si>
  <si>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</si>
  <si>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</si>
  <si>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</si>
  <si>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</si>
  <si>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</si>
  <si>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</si>
  <si>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</si>
  <si>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</si>
  <si>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</si>
  <si>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</si>
  <si>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</si>
  <si>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</si>
  <si>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</si>
  <si>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</si>
  <si>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</si>
  <si>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</si>
  <si>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</si>
  <si>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</si>
  <si>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</si>
  <si>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</si>
  <si>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</si>
  <si>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</si>
  <si>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</si>
  <si>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</si>
  <si>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</si>
  <si>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</si>
  <si>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</si>
  <si>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</si>
  <si>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</si>
  <si>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</si>
  <si>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</si>
  <si>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</si>
  <si>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</si>
  <si>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</si>
  <si>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</si>
  <si>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</si>
  <si>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</si>
  <si>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</si>
  <si>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</si>
  <si>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</si>
  <si>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</si>
  <si>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</si>
  <si>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</si>
  <si>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</si>
  <si>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</si>
  <si>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</si>
  <si>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</si>
  <si>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</si>
  <si>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</si>
  <si>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</si>
  <si>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</si>
  <si>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</si>
  <si>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</si>
  <si>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</si>
  <si>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</si>
  <si>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</si>
  <si>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</si>
  <si>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</si>
  <si>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</si>
  <si>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</si>
  <si>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</si>
  <si>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</si>
  <si>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</si>
  <si>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</si>
  <si>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</si>
  <si>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</si>
  <si>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</si>
  <si>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</si>
  <si>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</si>
  <si>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</si>
  <si>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</si>
  <si>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</si>
  <si>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</si>
  <si>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</si>
  <si>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</si>
  <si>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</si>
  <si>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</si>
  <si>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</si>
  <si>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</si>
  <si>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</si>
  <si>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</si>
  <si>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</si>
  <si>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</si>
  <si>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</si>
  <si>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</si>
  <si>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</si>
  <si>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</si>
  <si>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</si>
  <si>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</si>
  <si>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</si>
  <si>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</si>
  <si>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</si>
  <si>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</si>
  <si>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</si>
  <si>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</si>
  <si>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</si>
  <si>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</si>
  <si>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</si>
  <si>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</si>
  <si>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</si>
  <si>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</si>
  <si>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</si>
  <si>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</si>
  <si>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</si>
  <si>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</si>
  <si>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</si>
  <si>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</si>
  <si>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</si>
  <si>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</si>
  <si>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</si>
  <si>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</si>
  <si>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</si>
  <si>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</si>
  <si>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</si>
  <si>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</si>
  <si>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</si>
  <si>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</si>
  <si>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</si>
  <si>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</si>
  <si>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</si>
  <si>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</si>
  <si>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</si>
  <si>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</si>
  <si>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</si>
  <si>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</si>
  <si>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</si>
  <si>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</si>
  <si>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</si>
  <si>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</si>
  <si>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</si>
  <si>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</si>
  <si>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</si>
  <si>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</si>
  <si>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</si>
  <si>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</si>
  <si>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</si>
  <si>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</si>
  <si>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</si>
  <si>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</si>
  <si>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</si>
  <si>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</si>
  <si>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</si>
  <si>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</si>
  <si>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</si>
  <si>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</si>
  <si>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</si>
  <si>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</si>
  <si>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</si>
  <si>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</si>
  <si>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</si>
  <si>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</si>
  <si>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</si>
  <si>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</si>
  <si>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</si>
  <si>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</si>
  <si>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</si>
  <si>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</si>
  <si>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</si>
  <si>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</si>
  <si>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</si>
  <si>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</si>
  <si>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</si>
  <si>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</si>
  <si>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</si>
  <si>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</si>
  <si>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</si>
  <si>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</si>
  <si>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</si>
  <si>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</si>
  <si>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</si>
  <si>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</si>
  <si>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</si>
  <si>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</si>
  <si>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</si>
  <si>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</si>
  <si>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</si>
  <si>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</si>
  <si>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</si>
  <si>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</si>
  <si>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</si>
  <si>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</si>
  <si>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</si>
  <si>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</si>
  <si>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</si>
  <si>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</si>
  <si>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</si>
  <si>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</si>
  <si>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</si>
  <si>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</si>
  <si>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</si>
  <si>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</si>
  <si>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</si>
  <si>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</si>
  <si>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</si>
  <si>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</si>
  <si>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</si>
  <si>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</si>
  <si>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</si>
  <si>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</si>
  <si>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</si>
  <si>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</si>
  <si>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</si>
  <si>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</si>
  <si>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</si>
  <si>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</si>
  <si>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</si>
  <si>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</si>
  <si>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</si>
  <si>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</si>
  <si>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</si>
  <si>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</si>
  <si>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</si>
  <si>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</si>
  <si>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</si>
  <si>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</si>
  <si>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</si>
  <si>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</si>
  <si>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</si>
  <si>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</si>
  <si>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</si>
  <si>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</si>
  <si>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</si>
  <si>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</si>
  <si>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</si>
  <si>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</si>
  <si>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</si>
  <si>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</si>
  <si>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</si>
  <si>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</si>
  <si>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</si>
  <si>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</si>
  <si>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</si>
  <si>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</si>
  <si>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</si>
  <si>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</si>
  <si>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</si>
  <si>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</si>
  <si>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</si>
  <si>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</si>
  <si>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</si>
  <si>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</si>
  <si>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</si>
  <si>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</si>
  <si>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</si>
  <si>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</si>
  <si>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</si>
  <si>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</si>
  <si>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</si>
  <si>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</si>
  <si>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</si>
  <si>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</si>
  <si>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</si>
  <si>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</si>
  <si>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</si>
  <si>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</si>
  <si>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</si>
  <si>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</si>
  <si>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</si>
  <si>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</si>
  <si>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</si>
  <si>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</si>
  <si>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</si>
  <si>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</si>
  <si>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</si>
  <si>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</si>
  <si>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</si>
  <si>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</si>
  <si>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</si>
  <si>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</si>
  <si>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</si>
  <si>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</si>
  <si>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</si>
  <si>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</si>
  <si>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</si>
  <si>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</si>
  <si>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</si>
  <si>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</si>
  <si>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</si>
  <si>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</si>
  <si>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</si>
  <si>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</si>
  <si>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</si>
  <si>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</si>
  <si>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</si>
  <si>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</si>
  <si>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</si>
  <si>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</si>
  <si>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</si>
  <si>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</si>
  <si>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</si>
  <si>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</si>
  <si>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</si>
  <si>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</si>
  <si>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</si>
  <si>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</si>
  <si>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</si>
  <si>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</si>
  <si>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</si>
  <si>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</si>
  <si>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</si>
  <si>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</si>
  <si>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</si>
  <si>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</si>
  <si>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</si>
  <si>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</si>
  <si>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</si>
  <si>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</si>
  <si>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</si>
  <si>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</si>
  <si>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</si>
  <si>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</si>
  <si>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</si>
  <si>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</si>
  <si>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</si>
  <si>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</si>
  <si>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</si>
  <si>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</si>
  <si>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</si>
  <si>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</si>
  <si>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</si>
  <si>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</si>
  <si>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</si>
  <si>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</si>
  <si>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</si>
  <si>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</si>
  <si>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</si>
  <si>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</si>
  <si>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</si>
  <si>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</si>
  <si>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</si>
  <si>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</si>
  <si>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</si>
  <si>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</si>
  <si>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</si>
  <si>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</si>
  <si>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</si>
  <si>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</si>
  <si>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</si>
  <si>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</si>
  <si>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</si>
  <si>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</si>
  <si>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</si>
  <si>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</si>
  <si>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</si>
  <si>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</si>
  <si>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</si>
  <si>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</si>
  <si>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</si>
  <si>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</si>
  <si>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</si>
  <si>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</si>
  <si>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</si>
  <si>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</si>
  <si>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</si>
  <si>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</si>
  <si>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</si>
  <si>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</si>
  <si>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</si>
  <si>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</si>
  <si>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</si>
  <si>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</si>
  <si>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</si>
  <si>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</si>
  <si>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</si>
  <si>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</si>
  <si>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</si>
  <si>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</si>
  <si>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</si>
  <si>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</si>
  <si>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</si>
  <si>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</si>
  <si>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</si>
  <si>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</si>
  <si>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</si>
  <si>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</si>
  <si>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</si>
  <si>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</si>
  <si>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</si>
  <si>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</si>
  <si>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</si>
  <si>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</si>
  <si>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</si>
  <si>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</si>
  <si>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</si>
  <si>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</si>
  <si>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</si>
  <si>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</si>
  <si>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</si>
  <si>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</si>
  <si>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</si>
  <si>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</si>
  <si>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</si>
  <si>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</si>
  <si>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</si>
  <si>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</si>
  <si>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</si>
  <si>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</si>
  <si>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</si>
  <si>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</si>
  <si>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</si>
  <si>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</si>
  <si>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</si>
  <si>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</si>
  <si>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</si>
  <si>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</si>
  <si>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</si>
  <si>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</si>
  <si>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</si>
  <si>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</si>
  <si>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</si>
  <si>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</si>
  <si>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</si>
  <si>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</si>
  <si>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</si>
  <si>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</si>
  <si>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</si>
  <si>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</si>
  <si>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</si>
  <si>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</si>
  <si>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</si>
  <si>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</si>
  <si>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</si>
  <si>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</si>
  <si>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</si>
  <si>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</si>
  <si>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</si>
  <si>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</si>
  <si>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</si>
  <si>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</si>
  <si>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</si>
  <si>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</si>
  <si>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</si>
  <si>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</si>
  <si>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</si>
  <si>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</si>
  <si>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</si>
  <si>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</si>
  <si>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</si>
  <si>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</si>
  <si>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</si>
  <si>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</si>
  <si>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</si>
  <si>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</si>
  <si>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</si>
  <si>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</si>
  <si>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</si>
  <si>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</si>
  <si>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</si>
  <si>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</si>
  <si>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</si>
  <si>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</si>
  <si>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</si>
  <si>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</si>
  <si>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</si>
  <si>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</si>
  <si>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</si>
  <si>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</si>
  <si>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</si>
  <si>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</si>
  <si>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</si>
  <si>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</si>
  <si>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</si>
  <si>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</si>
  <si>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</si>
  <si>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</si>
  <si>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</si>
  <si>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</si>
  <si>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</si>
  <si>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</si>
  <si>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</si>
  <si>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</si>
  <si>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</si>
  <si>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</si>
  <si>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</si>
  <si>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</si>
  <si>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</si>
  <si>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</si>
  <si>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</si>
  <si>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</si>
  <si>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</si>
  <si>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</si>
  <si>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</si>
  <si>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</si>
  <si>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</si>
  <si>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</si>
  <si>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</si>
  <si>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</si>
  <si>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</si>
  <si>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</si>
  <si>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</si>
  <si>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</si>
  <si>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</si>
  <si>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</si>
  <si>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</si>
  <si>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</si>
  <si>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</si>
  <si>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</si>
  <si>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</si>
  <si>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</si>
  <si>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</si>
  <si>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</si>
  <si>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</si>
  <si>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</si>
  <si>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</si>
  <si>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</si>
  <si>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</si>
  <si>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</si>
  <si>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</si>
  <si>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</si>
  <si>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</si>
  <si>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</si>
  <si>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</si>
  <si>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</si>
  <si>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</si>
  <si>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</si>
  <si>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</si>
  <si>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</si>
  <si>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</si>
  <si>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</si>
  <si>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</si>
  <si>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</si>
  <si>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</si>
  <si>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</si>
  <si>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</si>
  <si>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</si>
  <si>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</si>
  <si>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</si>
  <si>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</si>
  <si>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</si>
  <si>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</si>
  <si>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</si>
  <si>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</si>
  <si>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</si>
  <si>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</si>
  <si>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</si>
  <si>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</si>
  <si>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</si>
  <si>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</si>
  <si>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</si>
  <si>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</si>
  <si>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</si>
  <si>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</si>
  <si>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</si>
  <si>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</si>
  <si>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</si>
  <si>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</si>
  <si>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</si>
  <si>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</si>
  <si>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</si>
  <si>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</si>
  <si>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</si>
  <si>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</si>
  <si>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</si>
  <si>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</si>
  <si>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</si>
  <si>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</si>
  <si>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</si>
  <si>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</si>
  <si>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</si>
  <si>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</si>
  <si>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</si>
  <si>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</si>
  <si>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</si>
  <si>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</si>
  <si>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</si>
  <si>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</si>
  <si>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</si>
  <si>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</si>
  <si>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</si>
  <si>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</si>
  <si>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</si>
  <si>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</si>
  <si>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</si>
  <si>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</si>
  <si>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</si>
  <si>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</si>
  <si>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</si>
  <si>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</si>
  <si>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</si>
  <si>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</si>
  <si>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</si>
  <si>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</si>
  <si>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</si>
  <si>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</si>
  <si>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</si>
  <si>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</si>
  <si>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</si>
  <si>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</si>
  <si>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</si>
  <si>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</si>
  <si>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</si>
  <si>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</si>
  <si>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</si>
  <si>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</si>
  <si>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</si>
  <si>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</si>
  <si>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</si>
  <si>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</si>
  <si>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</si>
  <si>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</si>
  <si>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</si>
  <si>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</si>
  <si>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</si>
  <si>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</si>
  <si>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</si>
  <si>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</si>
  <si>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</si>
  <si>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</si>
  <si>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</si>
  <si>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</si>
  <si>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</si>
  <si>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</si>
  <si>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</si>
  <si>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</si>
  <si>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</si>
  <si>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</si>
  <si>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</si>
  <si>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</si>
  <si>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</si>
  <si>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</si>
  <si>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</si>
  <si>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</si>
  <si>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</si>
  <si>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</si>
  <si>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</si>
  <si>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</si>
  <si>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</si>
  <si>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</si>
  <si>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</si>
  <si>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</si>
  <si>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</si>
  <si>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</si>
  <si>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</si>
  <si>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</si>
  <si>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</si>
  <si>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</si>
  <si>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</si>
  <si>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</si>
  <si>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</si>
  <si>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</si>
  <si>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</si>
  <si>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</si>
  <si>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</si>
  <si>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</si>
  <si>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</si>
  <si>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</si>
  <si>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</si>
  <si>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</si>
  <si>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</si>
  <si>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</si>
  <si>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</si>
  <si>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</si>
  <si>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</si>
  <si>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</si>
  <si>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</si>
  <si>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</si>
  <si>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</si>
  <si>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</si>
  <si>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</si>
  <si>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</si>
  <si>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</si>
  <si>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</si>
  <si>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</si>
  <si>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</si>
  <si>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</si>
  <si>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</si>
  <si>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</si>
  <si>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</si>
  <si>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</si>
  <si>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</si>
  <si>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</si>
  <si>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</si>
  <si>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</si>
  <si>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</si>
  <si>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</si>
  <si>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</si>
  <si>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</si>
  <si>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</si>
  <si>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</si>
  <si>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</si>
  <si>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</si>
  <si>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</si>
  <si>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</si>
  <si>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</si>
  <si>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</si>
  <si>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</si>
  <si>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</si>
  <si>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</si>
  <si>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</si>
  <si>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</si>
  <si>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</si>
  <si>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</si>
  <si>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</si>
  <si>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</si>
  <si>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</si>
  <si>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</si>
  <si>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</si>
  <si>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</si>
  <si>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</si>
  <si>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</si>
  <si>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</si>
  <si>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</si>
  <si>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</si>
  <si>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</si>
  <si>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</si>
  <si>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</si>
  <si>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</si>
  <si>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</si>
  <si>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</si>
  <si>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</si>
  <si>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</si>
  <si>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</si>
  <si>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</si>
  <si>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</si>
  <si>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</si>
  <si>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</si>
  <si>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</si>
  <si>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</si>
  <si>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</si>
  <si>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</si>
  <si>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</si>
  <si>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</si>
  <si>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</si>
  <si>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</si>
  <si>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</si>
  <si>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</si>
  <si>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</si>
  <si>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</si>
  <si>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</si>
  <si>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</si>
  <si>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</si>
  <si>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</si>
  <si>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</si>
  <si>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</si>
  <si>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</si>
  <si>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</si>
  <si>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</si>
  <si>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</si>
  <si>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</si>
  <si>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</si>
  <si>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</si>
  <si>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</si>
  <si>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</si>
  <si>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</si>
  <si>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</si>
  <si>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</si>
  <si>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</si>
  <si>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</si>
  <si>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</si>
  <si>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</si>
  <si>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</si>
  <si>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</si>
  <si>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</si>
  <si>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</si>
  <si>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</si>
  <si>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</si>
  <si>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</si>
  <si>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</si>
  <si>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</si>
  <si>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</si>
  <si>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</si>
  <si>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</si>
  <si>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</si>
  <si>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</si>
  <si>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</si>
  <si>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</si>
  <si>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</si>
  <si>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</si>
  <si>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</si>
  <si>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</si>
  <si>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</si>
  <si>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</si>
  <si>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</si>
  <si>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</si>
  <si>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</si>
  <si>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</si>
  <si>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</si>
  <si>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</si>
  <si>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</si>
  <si>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</si>
  <si>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</si>
  <si>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</si>
  <si>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</si>
  <si>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</si>
  <si>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</si>
  <si>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</si>
  <si>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</si>
  <si>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</si>
  <si>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</si>
  <si>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</si>
  <si>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</si>
  <si>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</si>
  <si>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</si>
  <si>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</si>
  <si>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</si>
  <si>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</si>
  <si>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</si>
  <si>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</si>
  <si>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</si>
  <si>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</si>
  <si>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</si>
  <si>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</si>
  <si>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</si>
  <si>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</si>
  <si>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</si>
  <si>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</si>
  <si>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</si>
  <si>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</si>
  <si>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</si>
  <si>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</si>
  <si>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</si>
  <si>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</si>
  <si>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</si>
  <si>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</si>
  <si>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</si>
  <si>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</si>
  <si>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</si>
  <si>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</si>
  <si>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</si>
  <si>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</si>
  <si>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</si>
  <si>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</si>
  <si>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</si>
  <si>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</si>
  <si>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</si>
  <si>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</si>
  <si>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</si>
  <si>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</si>
  <si>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</si>
  <si>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</si>
  <si>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</si>
  <si>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</si>
  <si>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</si>
  <si>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</si>
  <si>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</si>
  <si>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</si>
  <si>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</si>
  <si>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</si>
  <si>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</si>
  <si>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</si>
  <si>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</si>
  <si>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</si>
  <si>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</si>
  <si>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</si>
  <si>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</si>
  <si>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</si>
  <si>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</si>
  <si>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</si>
  <si>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</si>
  <si>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</si>
  <si>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</si>
  <si>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</si>
  <si>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</si>
  <si>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</si>
  <si>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</si>
  <si>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</si>
  <si>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</si>
  <si>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</si>
  <si>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</si>
  <si>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</si>
  <si>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</si>
  <si>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</si>
  <si>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</si>
  <si>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</si>
  <si>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</si>
  <si>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</si>
  <si>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</si>
  <si>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</si>
  <si>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</si>
  <si>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</si>
  <si>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</si>
  <si>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</si>
  <si>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</si>
  <si>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</si>
  <si>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</si>
  <si>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</si>
  <si>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</si>
  <si>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</si>
  <si>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</si>
  <si>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</si>
  <si>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</si>
  <si>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</si>
  <si>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</si>
  <si>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</si>
  <si>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</si>
  <si>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</si>
  <si>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</si>
  <si>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</si>
  <si>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</si>
  <si>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</si>
  <si>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</si>
  <si>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</si>
  <si>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</si>
  <si>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</si>
  <si>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</si>
  <si>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</si>
  <si>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</si>
  <si>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</si>
  <si>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</si>
  <si>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</si>
  <si>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</si>
  <si>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</si>
  <si>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</si>
  <si>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</si>
  <si>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</si>
  <si>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</si>
  <si>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</si>
  <si>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</si>
  <si>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</si>
  <si>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</si>
  <si>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</si>
  <si>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</si>
  <si>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</si>
  <si>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</si>
  <si>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</si>
  <si>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</si>
  <si>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</si>
  <si>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</si>
  <si>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</si>
  <si>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</si>
  <si>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</si>
  <si>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</si>
  <si>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</si>
  <si>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</si>
  <si>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</si>
  <si>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</si>
  <si>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</si>
  <si>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</si>
  <si>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</si>
  <si>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</si>
  <si>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</si>
  <si>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</si>
  <si>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</si>
  <si>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</si>
  <si>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</si>
  <si>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</si>
  <si>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</si>
  <si>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</si>
  <si>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</si>
  <si>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</si>
  <si>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</si>
  <si>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</si>
  <si>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</si>
  <si>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</si>
  <si>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</si>
  <si>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</si>
  <si>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</si>
  <si>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</si>
  <si>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</si>
  <si>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</si>
  <si>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</si>
  <si>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</si>
  <si>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</si>
  <si>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</si>
  <si>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</si>
  <si>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</si>
  <si>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</si>
  <si>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</si>
  <si>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</si>
  <si>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</si>
  <si>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</si>
  <si>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</si>
  <si>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</si>
  <si>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</si>
  <si>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</si>
  <si>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</si>
  <si>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</si>
  <si>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</si>
  <si>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</si>
  <si>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</si>
  <si>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</si>
  <si>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</si>
  <si>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</si>
  <si>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</si>
  <si>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</si>
  <si>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</si>
  <si>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</si>
  <si>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</si>
  <si>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</si>
  <si>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</si>
  <si>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</si>
  <si>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</si>
  <si>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</si>
  <si>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</si>
  <si>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</si>
  <si>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</si>
  <si>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</si>
  <si>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</si>
  <si>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</si>
  <si>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</si>
  <si>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</si>
  <si>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</si>
  <si>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</si>
  <si>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</si>
  <si>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</si>
  <si>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</si>
  <si>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</si>
  <si>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</si>
  <si>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</si>
  <si>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</si>
  <si>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</si>
  <si>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</si>
  <si>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</si>
  <si>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</si>
  <si>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</si>
  <si>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</si>
  <si>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</si>
  <si>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</si>
  <si>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</si>
  <si>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</si>
  <si>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</si>
  <si>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</si>
  <si>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</si>
  <si>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</si>
  <si>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</si>
  <si>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</si>
  <si>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</si>
  <si>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</si>
  <si>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</si>
  <si>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</si>
  <si>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</si>
  <si>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</si>
  <si>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</si>
  <si>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</si>
  <si>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</si>
  <si>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</si>
  <si>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</si>
  <si>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</si>
  <si>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</si>
  <si>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</si>
  <si>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</si>
  <si>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</si>
  <si>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</si>
  <si>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</si>
  <si>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</si>
  <si>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</si>
  <si>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</si>
  <si>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</si>
  <si>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</si>
  <si>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</si>
  <si>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</si>
  <si>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</si>
  <si>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</si>
  <si>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</si>
  <si>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</si>
  <si>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</si>
  <si>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</si>
  <si>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</si>
  <si>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</si>
  <si>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</si>
  <si>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</si>
  <si>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</si>
  <si>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</si>
  <si>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</si>
  <si>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</si>
  <si>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</si>
  <si>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</si>
  <si>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</si>
  <si>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</si>
  <si>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</si>
  <si>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</si>
  <si>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</si>
  <si>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</si>
  <si>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</si>
  <si>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</si>
  <si>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</si>
  <si>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</si>
  <si>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</si>
  <si>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</si>
  <si>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</si>
  <si>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</si>
  <si>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</si>
  <si>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</si>
  <si>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</si>
  <si>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</si>
  <si>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</si>
  <si>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</si>
  <si>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</si>
  <si>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</si>
  <si>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</si>
  <si>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</si>
  <si>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</si>
  <si>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</si>
  <si>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</si>
  <si>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</si>
  <si>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</si>
  <si>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</si>
  <si>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</si>
  <si>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</si>
  <si>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</si>
  <si>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</si>
  <si>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</si>
  <si>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</si>
  <si>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</si>
  <si>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</si>
  <si>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</si>
  <si>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</si>
  <si>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</si>
  <si>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</si>
  <si>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</si>
  <si>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</si>
  <si>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</si>
  <si>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</si>
  <si>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</si>
  <si>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</si>
  <si>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</si>
  <si>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</si>
  <si>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</si>
  <si>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</si>
  <si>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</si>
  <si>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</si>
  <si>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</si>
  <si>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</si>
  <si>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</si>
  <si>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</si>
  <si>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</si>
  <si>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</si>
  <si>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</si>
  <si>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</si>
  <si>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</si>
  <si>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</si>
  <si>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</si>
  <si>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</si>
  <si>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</si>
  <si>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</si>
  <si>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</si>
  <si>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</si>
  <si>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</si>
  <si>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</si>
  <si>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</si>
  <si>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</si>
  <si>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</si>
  <si>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</si>
  <si>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</si>
  <si>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</si>
  <si>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</si>
  <si>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</si>
  <si>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</si>
  <si>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</si>
  <si>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</si>
  <si>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</si>
  <si>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</si>
  <si>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</si>
  <si>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</si>
  <si>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</si>
  <si>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</si>
  <si>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</si>
  <si>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</si>
  <si>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</si>
  <si>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</si>
  <si>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</si>
  <si>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</si>
  <si>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</si>
  <si>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</si>
  <si>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</si>
  <si>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</si>
  <si>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</si>
  <si>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</si>
  <si>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</si>
  <si>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</si>
  <si>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</si>
  <si>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</si>
  <si>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</si>
  <si>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</si>
  <si>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</si>
  <si>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</si>
  <si>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</si>
  <si>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</si>
  <si>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</si>
  <si>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</si>
  <si>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</si>
  <si>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</si>
  <si>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</si>
  <si>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</si>
  <si>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</si>
  <si>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</si>
  <si>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</si>
  <si>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</si>
  <si>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</si>
  <si>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</si>
  <si>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</si>
  <si>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</si>
  <si>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</si>
  <si>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</si>
  <si>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</si>
  <si>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</si>
  <si>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</si>
  <si>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</si>
  <si>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</si>
  <si>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</si>
  <si>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</si>
  <si>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</si>
  <si>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</si>
  <si>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</si>
  <si>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</si>
  <si>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</si>
  <si>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</si>
  <si>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</si>
  <si>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</si>
  <si>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</si>
  <si>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</si>
  <si>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</si>
  <si>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</si>
  <si>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</si>
  <si>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</si>
  <si>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</si>
  <si>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</si>
  <si>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</si>
  <si>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</si>
  <si>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</si>
  <si>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</si>
  <si>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</si>
  <si>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</si>
  <si>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</si>
  <si>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</si>
  <si>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</si>
  <si>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</si>
  <si>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</si>
  <si>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</si>
  <si>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</si>
  <si>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</si>
  <si>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</si>
  <si>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</si>
  <si>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</si>
  <si>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</si>
  <si>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</si>
  <si>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</si>
  <si>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</si>
  <si>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</si>
  <si>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</si>
  <si>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</si>
  <si>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</si>
  <si>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</si>
  <si>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</si>
  <si>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</si>
  <si>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</si>
  <si>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</si>
  <si>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</si>
  <si>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</si>
  <si>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</si>
  <si>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</si>
  <si>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</si>
  <si>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</si>
  <si>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</si>
  <si>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</si>
  <si>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</si>
  <si>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</si>
  <si>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</si>
  <si>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</si>
  <si>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</si>
  <si>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</si>
  <si>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</si>
  <si>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</si>
  <si>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</si>
  <si>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</si>
  <si>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</si>
  <si>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</si>
  <si>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</si>
  <si>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</si>
  <si>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</si>
  <si>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</si>
  <si>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</si>
  <si>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</si>
  <si>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</si>
  <si>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</si>
  <si>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</si>
  <si>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</si>
  <si>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</si>
  <si>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</si>
  <si>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</si>
  <si>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</si>
  <si>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</si>
  <si>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</si>
  <si>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</si>
  <si>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</si>
  <si>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</si>
  <si>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</si>
  <si>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</si>
  <si>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</si>
  <si>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</si>
  <si>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</si>
  <si>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</si>
  <si>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</si>
  <si>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</si>
  <si>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</si>
  <si>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</si>
  <si>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</si>
  <si>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</si>
  <si>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</si>
  <si>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</si>
  <si>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</si>
  <si>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</si>
  <si>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</si>
  <si>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</si>
  <si>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</si>
  <si>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</si>
  <si>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</si>
  <si>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</si>
  <si>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</si>
  <si>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</si>
  <si>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</si>
  <si>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</si>
  <si>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</si>
  <si>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</si>
  <si>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</si>
  <si>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</si>
  <si>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</si>
  <si>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</si>
  <si>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</si>
  <si>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</si>
  <si>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</si>
  <si>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</si>
  <si>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</si>
  <si>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</si>
  <si>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</si>
  <si>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</si>
  <si>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</si>
  <si>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</si>
  <si>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</si>
  <si>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</si>
  <si>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</si>
  <si>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</si>
  <si>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</si>
  <si>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</si>
  <si>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</si>
  <si>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</si>
  <si>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</si>
  <si>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</si>
  <si>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</si>
  <si>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</si>
  <si>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</si>
  <si>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</si>
  <si>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</si>
  <si>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</si>
  <si>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</si>
  <si>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</si>
  <si>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</si>
  <si>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</si>
  <si>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</si>
  <si>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</si>
  <si>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</si>
  <si>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</si>
  <si>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</si>
  <si>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</si>
  <si>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</si>
  <si>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</si>
  <si>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</si>
  <si>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</si>
  <si>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</si>
  <si>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</si>
  <si>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</si>
  <si>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</si>
  <si>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</si>
  <si>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</si>
  <si>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</si>
  <si>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</si>
  <si>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</si>
  <si>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</si>
  <si>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</si>
  <si>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</si>
  <si>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</si>
  <si>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</si>
  <si>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</si>
  <si>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</si>
  <si>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</si>
  <si>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</si>
  <si>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</si>
  <si>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</si>
  <si>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</si>
  <si>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</si>
  <si>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</si>
  <si>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</si>
  <si>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</si>
  <si>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</si>
  <si>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</si>
  <si>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</si>
  <si>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</si>
  <si>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</si>
  <si>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</si>
  <si>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</si>
  <si>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</si>
  <si>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</si>
  <si>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</si>
  <si>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</si>
  <si>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</si>
  <si>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</si>
  <si>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</si>
  <si>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</si>
  <si>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</si>
  <si>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</si>
  <si>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</si>
  <si>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</si>
  <si>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</si>
  <si>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</si>
  <si>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</si>
  <si>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</si>
  <si>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</si>
  <si>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</si>
  <si>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</si>
  <si>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</si>
  <si>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</si>
  <si>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</si>
  <si>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</si>
  <si>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</si>
  <si>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</si>
  <si>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</si>
  <si>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</si>
  <si>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</si>
  <si>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</si>
  <si>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</si>
  <si>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</si>
  <si>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</si>
  <si>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</si>
  <si>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</si>
  <si>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</si>
  <si>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</si>
  <si>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</si>
  <si>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</si>
  <si>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</si>
  <si>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</si>
  <si>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</si>
  <si>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</si>
  <si>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</si>
  <si>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</si>
  <si>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</si>
  <si>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</si>
  <si>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</si>
  <si>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</si>
  <si>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</si>
  <si>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</si>
  <si>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</si>
  <si>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</si>
  <si>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</si>
  <si>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</si>
  <si>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</si>
  <si>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</si>
  <si>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</si>
  <si>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</si>
  <si>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</si>
  <si>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</si>
  <si>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</si>
  <si>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</si>
  <si>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</si>
  <si>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</si>
  <si>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</si>
  <si>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</si>
  <si>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</si>
  <si>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</si>
  <si>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</si>
  <si>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</si>
  <si>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</si>
  <si>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</si>
  <si>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</si>
  <si>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</si>
  <si>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</si>
  <si>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</si>
  <si>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</si>
  <si>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</si>
  <si>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</si>
  <si>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</si>
  <si>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</si>
  <si>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</si>
  <si>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</si>
  <si>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</si>
  <si>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</si>
  <si>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</si>
  <si>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</si>
  <si>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</si>
  <si>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</si>
  <si>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</si>
  <si>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</si>
  <si>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</si>
  <si>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</si>
  <si>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</si>
  <si>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</si>
  <si>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</si>
  <si>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</si>
  <si>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</si>
  <si>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</si>
  <si>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</si>
  <si>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</si>
  <si>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</si>
  <si>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</si>
  <si>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</si>
  <si>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</si>
  <si>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</si>
  <si>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</si>
  <si>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</si>
  <si>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</si>
  <si>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</si>
  <si>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</si>
  <si>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</si>
  <si>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</si>
  <si>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</si>
  <si>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</si>
  <si>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</si>
  <si>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</si>
  <si>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</si>
  <si>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</si>
  <si>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</si>
  <si>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</si>
  <si>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</si>
  <si>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</si>
  <si>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</si>
  <si>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</si>
  <si>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</si>
  <si>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</si>
  <si>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</si>
  <si>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</si>
  <si>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</si>
  <si>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</si>
  <si>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</si>
  <si>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</si>
  <si>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</si>
  <si>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</si>
  <si>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</si>
  <si>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</si>
  <si>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</si>
  <si>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</si>
  <si>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</si>
  <si>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</si>
  <si>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</si>
  <si>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</si>
  <si>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</si>
  <si>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</si>
  <si>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</si>
  <si>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</si>
  <si>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</si>
  <si>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</si>
  <si>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</si>
  <si>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</si>
  <si>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</si>
  <si>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</si>
  <si>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</si>
  <si>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</si>
  <si>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</si>
  <si>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</si>
  <si>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</si>
  <si>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</si>
  <si>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</si>
  <si>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</si>
  <si>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</si>
  <si>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</si>
  <si>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</si>
  <si>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</si>
  <si>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</si>
  <si>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</si>
  <si>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</si>
  <si>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</si>
  <si>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</si>
  <si>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</si>
  <si>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</si>
  <si>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</si>
  <si>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</si>
  <si>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</si>
  <si>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</si>
  <si>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</si>
  <si>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</si>
  <si>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</si>
  <si>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</si>
  <si>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</si>
  <si>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</si>
  <si>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</si>
  <si>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</si>
  <si>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</si>
  <si>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</si>
  <si>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</si>
  <si>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</si>
  <si>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</si>
  <si>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</si>
  <si>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</si>
  <si>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</si>
  <si>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</si>
  <si>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</si>
  <si>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</si>
  <si>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</si>
  <si>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</si>
  <si>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</si>
  <si>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</si>
  <si>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</si>
  <si>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</si>
  <si>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</si>
  <si>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</si>
  <si>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</si>
  <si>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</si>
  <si>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</si>
  <si>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</si>
  <si>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</si>
  <si>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</si>
  <si>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</si>
  <si>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</si>
  <si>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</si>
  <si>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</si>
  <si>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</si>
  <si>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</si>
  <si>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</si>
  <si>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</si>
  <si>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</si>
  <si>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</si>
  <si>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</si>
  <si>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</si>
  <si>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</si>
  <si>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</si>
  <si>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</si>
  <si>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</si>
  <si>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</si>
  <si>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</si>
  <si>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</si>
  <si>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</si>
  <si>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</si>
  <si>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</si>
  <si>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</si>
  <si>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</si>
  <si>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</si>
  <si>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</si>
  <si>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</si>
  <si>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</si>
  <si>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</si>
  <si>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</si>
  <si>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</si>
  <si>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</si>
  <si>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</si>
  <si>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</si>
  <si>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</si>
  <si>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</si>
  <si>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</si>
  <si>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</si>
  <si>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</si>
  <si>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</si>
  <si>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</si>
  <si>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</si>
  <si>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</si>
  <si>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</si>
  <si>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</si>
  <si>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</si>
  <si>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</si>
  <si>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</si>
  <si>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</si>
  <si>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</si>
  <si>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</si>
  <si>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</si>
  <si>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</si>
  <si>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</si>
  <si>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</si>
  <si>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</si>
  <si>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</si>
  <si>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</si>
  <si>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</si>
  <si>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</si>
  <si>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</si>
  <si>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</si>
  <si>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</si>
  <si>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</si>
  <si>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</si>
  <si>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</si>
  <si>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</si>
  <si>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</si>
  <si>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</si>
  <si>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</si>
  <si>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</si>
  <si>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</si>
  <si>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</si>
  <si>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</si>
  <si>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</si>
  <si>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</si>
  <si>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</si>
  <si>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</si>
  <si>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</si>
  <si>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</si>
  <si>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</si>
  <si>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</si>
  <si>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</si>
  <si>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</si>
  <si>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</si>
  <si>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</si>
  <si>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</si>
  <si>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</si>
  <si>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</si>
  <si>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</si>
  <si>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</si>
  <si>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</si>
  <si>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</si>
  <si>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</si>
  <si>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</si>
  <si>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</si>
  <si>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</si>
  <si>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</si>
  <si>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</si>
  <si>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</si>
  <si>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</si>
  <si>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</si>
  <si>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</si>
  <si>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</si>
  <si>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</si>
  <si>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</si>
  <si>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</si>
  <si>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</si>
  <si>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</si>
  <si>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</si>
  <si>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</si>
  <si>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</si>
  <si>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</si>
  <si>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</si>
  <si>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</si>
  <si>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</si>
  <si>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</si>
  <si>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</si>
  <si>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</si>
  <si>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</si>
  <si>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</si>
  <si>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</si>
  <si>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</si>
  <si>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</si>
  <si>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</si>
  <si>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</si>
  <si>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</si>
  <si>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</si>
  <si>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</si>
  <si>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</si>
  <si>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</si>
  <si>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</si>
  <si>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</si>
  <si>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</si>
  <si>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</si>
  <si>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</si>
  <si>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</si>
  <si>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</si>
  <si>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</si>
  <si>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</si>
  <si>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</si>
  <si>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</si>
  <si>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</si>
  <si>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</si>
  <si>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</si>
  <si>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</si>
  <si>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</si>
  <si>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</si>
  <si>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</si>
  <si>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</si>
  <si>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</si>
  <si>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</si>
  <si>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</si>
  <si>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</si>
  <si>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</si>
  <si>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</si>
  <si>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</si>
  <si>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</si>
  <si>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</si>
  <si>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</si>
  <si>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</si>
  <si>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</si>
  <si>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</si>
  <si>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</si>
  <si>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</si>
  <si>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</si>
  <si>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</si>
  <si>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</si>
  <si>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</si>
  <si>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</si>
  <si>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</si>
  <si>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</si>
  <si>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</si>
  <si>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</si>
  <si>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</si>
  <si>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</si>
  <si>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</si>
  <si>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</si>
  <si>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</si>
  <si>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</si>
  <si>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</si>
  <si>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</si>
  <si>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</si>
  <si>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</si>
  <si>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</si>
  <si>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</si>
  <si>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</si>
  <si>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</si>
  <si>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</si>
  <si>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</si>
  <si>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</si>
  <si>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</si>
  <si>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</si>
  <si>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</si>
  <si>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</si>
  <si>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</si>
  <si>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</si>
  <si>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</si>
  <si>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</si>
  <si>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</si>
  <si>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</si>
  <si>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</si>
  <si>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</si>
  <si>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</si>
  <si>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</si>
  <si>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</si>
  <si>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</si>
  <si>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</si>
  <si>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</si>
  <si>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</si>
  <si>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</si>
  <si>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</si>
  <si>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</si>
  <si>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</si>
  <si>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</si>
  <si>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</si>
  <si>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</si>
  <si>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</si>
  <si>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</si>
  <si>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</si>
  <si>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</si>
  <si>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</si>
  <si>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</si>
  <si>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</si>
  <si>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</si>
  <si>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</si>
  <si>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</si>
  <si>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</si>
  <si>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</si>
  <si>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</si>
  <si>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</si>
  <si>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</si>
  <si>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</si>
  <si>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</si>
  <si>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</si>
  <si>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</si>
  <si>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</si>
  <si>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</si>
  <si>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</si>
  <si>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</si>
  <si>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</si>
  <si>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</si>
  <si>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</si>
  <si>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</si>
  <si>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</si>
  <si>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</si>
  <si>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</si>
  <si>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</si>
  <si>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</si>
  <si>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</si>
  <si>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</si>
  <si>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</si>
  <si>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</si>
  <si>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</si>
  <si>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</si>
  <si>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</si>
  <si>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</si>
  <si>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</si>
  <si>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</si>
  <si>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</si>
  <si>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</si>
  <si>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</si>
  <si>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</si>
  <si>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</si>
  <si>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</si>
  <si>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</si>
  <si>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</si>
  <si>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</si>
  <si>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</si>
  <si>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</si>
  <si>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</si>
  <si>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</si>
  <si>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</si>
  <si>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</si>
  <si>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</si>
  <si>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</si>
  <si>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</si>
  <si>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</si>
  <si>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</si>
  <si>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</si>
  <si>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</si>
  <si>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</si>
  <si>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</si>
  <si>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</si>
  <si>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</si>
  <si>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</si>
  <si>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</si>
  <si>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</si>
  <si>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</si>
  <si>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</si>
  <si>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</si>
  <si>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</si>
  <si>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</si>
  <si>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</si>
  <si>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</si>
  <si>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</si>
  <si>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</si>
  <si>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</si>
  <si>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</si>
  <si>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</si>
  <si>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</si>
  <si>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</si>
  <si>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</si>
  <si>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</si>
  <si>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</si>
  <si>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</si>
  <si>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</si>
  <si>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</si>
  <si>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</si>
  <si>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</si>
  <si>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</si>
  <si>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</si>
  <si>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</si>
  <si>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</si>
  <si>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</si>
  <si>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</si>
  <si>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</si>
  <si>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</si>
  <si>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</si>
  <si>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</si>
  <si>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</si>
  <si>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</si>
  <si>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</si>
  <si>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</si>
  <si>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</si>
  <si>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</si>
  <si>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</si>
  <si>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</si>
  <si>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</si>
  <si>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</si>
  <si>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</si>
  <si>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</si>
  <si>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</si>
  <si>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</si>
  <si>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</si>
  <si>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</si>
  <si>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</si>
  <si>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</si>
  <si>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</si>
  <si>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</si>
  <si>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</si>
  <si>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</si>
  <si>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</si>
  <si>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</si>
  <si>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</si>
  <si>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</si>
  <si>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</si>
  <si>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</si>
  <si>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</si>
  <si>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</si>
  <si>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</si>
  <si>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</si>
  <si>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</si>
  <si>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</si>
  <si>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</si>
  <si>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</si>
  <si>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</si>
  <si>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</si>
  <si>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</si>
  <si>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</si>
  <si>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</si>
  <si>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</si>
  <si>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</si>
  <si>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</si>
  <si>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</si>
  <si>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</si>
  <si>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</si>
  <si>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</si>
  <si>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</si>
  <si>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</si>
  <si>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</si>
  <si>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</si>
  <si>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</si>
  <si>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</si>
  <si>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</si>
  <si>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</si>
  <si>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</si>
  <si>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</si>
  <si>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</si>
  <si>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</si>
  <si>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</si>
  <si>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</si>
  <si>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</si>
  <si>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</si>
  <si>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</si>
  <si>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</si>
  <si>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</si>
  <si>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</si>
  <si>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</si>
  <si>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</si>
  <si>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</si>
  <si>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</si>
  <si>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</si>
  <si>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</si>
  <si>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</si>
  <si>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</si>
  <si>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</si>
  <si>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</si>
  <si>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</si>
  <si>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</si>
  <si>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</si>
  <si>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</si>
  <si>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</si>
  <si>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</si>
  <si>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</si>
  <si>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</si>
  <si>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</si>
  <si>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</si>
  <si>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</si>
  <si>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</si>
  <si>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</si>
  <si>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</si>
  <si>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</si>
  <si>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</si>
  <si>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</si>
  <si>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</si>
  <si>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</si>
  <si>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</si>
  <si>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</si>
  <si>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</si>
  <si>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</si>
  <si>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</si>
  <si>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</si>
  <si>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</si>
  <si>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</si>
  <si>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</si>
  <si>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</si>
  <si>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</si>
  <si>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</si>
  <si>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</si>
  <si>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</si>
  <si>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</si>
  <si>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</si>
  <si>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</si>
  <si>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</si>
  <si>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</si>
  <si>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</si>
  <si>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</si>
  <si>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</si>
  <si>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</si>
  <si>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</si>
  <si>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</si>
  <si>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</si>
  <si>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</si>
  <si>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</si>
  <si>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</si>
  <si>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</si>
  <si>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</si>
  <si>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</si>
  <si>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</si>
  <si>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</si>
  <si>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</si>
  <si>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</si>
  <si>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</si>
  <si>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</si>
  <si>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</si>
  <si>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</si>
  <si>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</si>
  <si>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</si>
  <si>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</si>
  <si>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</si>
  <si>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</si>
  <si>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</si>
  <si>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</si>
  <si>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</si>
  <si>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</si>
  <si>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</si>
  <si>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</si>
  <si>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</si>
  <si>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</si>
  <si>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</si>
  <si>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</si>
  <si>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</si>
  <si>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</si>
  <si>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</si>
  <si>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</si>
  <si>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</si>
  <si>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</si>
  <si>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</si>
  <si>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</si>
  <si>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</si>
  <si>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</si>
  <si>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</si>
  <si>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</si>
  <si>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</si>
  <si>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</si>
  <si>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</si>
  <si>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</si>
  <si>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</si>
  <si>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</si>
  <si>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</si>
  <si>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</si>
  <si>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</si>
  <si>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</si>
  <si>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</si>
  <si>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</si>
  <si>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</si>
  <si>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</si>
  <si>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</si>
  <si>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</si>
  <si>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</si>
  <si>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</si>
  <si>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</si>
  <si>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</si>
  <si>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</si>
  <si>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</si>
  <si>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</si>
  <si>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</si>
  <si>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</si>
  <si>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</si>
  <si>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</si>
  <si>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</si>
  <si>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</si>
  <si>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</si>
  <si>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</si>
  <si>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</si>
  <si>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</si>
  <si>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</si>
  <si>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</si>
  <si>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</si>
  <si>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</si>
  <si>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</si>
  <si>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</si>
  <si>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</si>
  <si>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</si>
  <si>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</si>
  <si>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</si>
  <si>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</si>
  <si>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</si>
  <si>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</si>
  <si>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</si>
  <si>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</si>
  <si>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</si>
  <si>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</si>
  <si>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</si>
  <si>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</si>
  <si>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</si>
  <si>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</si>
  <si>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</si>
  <si>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</si>
  <si>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</si>
  <si>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</si>
  <si>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</si>
  <si>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</si>
  <si>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</si>
  <si>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</si>
  <si>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</si>
  <si>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</si>
  <si>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</si>
  <si>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</si>
  <si>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</si>
  <si>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</si>
  <si>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</si>
  <si>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</si>
  <si>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</si>
  <si>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</si>
  <si>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</si>
  <si>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</si>
  <si>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</si>
  <si>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</si>
  <si>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</si>
  <si>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</si>
  <si>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</si>
  <si>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</si>
  <si>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</si>
  <si>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</si>
  <si>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</si>
  <si>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</si>
  <si>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</si>
  <si>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</si>
  <si>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</si>
  <si>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</si>
  <si>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</si>
  <si>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</si>
  <si>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</si>
  <si>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</si>
  <si>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</si>
  <si>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</si>
  <si>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</si>
  <si>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</si>
  <si>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</si>
  <si>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</si>
  <si>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</si>
  <si>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</si>
  <si>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</si>
  <si>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</si>
  <si>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</si>
  <si>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</si>
  <si>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</si>
  <si>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</si>
  <si>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</si>
  <si>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</si>
  <si>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</si>
  <si>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</si>
  <si>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</si>
  <si>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</si>
  <si>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</si>
  <si>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</si>
  <si>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</si>
  <si>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</si>
  <si>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</si>
  <si>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</si>
  <si>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</si>
  <si>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</si>
  <si>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</si>
  <si>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</si>
  <si>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</si>
  <si>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</si>
  <si>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</si>
  <si>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</si>
  <si>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</si>
  <si>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</si>
  <si>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</si>
  <si>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</si>
  <si>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</si>
  <si>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</si>
  <si>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</si>
  <si>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</si>
  <si>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</si>
  <si>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</si>
  <si>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</si>
  <si>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</si>
  <si>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</si>
  <si>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</si>
  <si>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</si>
  <si>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</si>
  <si>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</si>
  <si>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</si>
  <si>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</si>
  <si>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</si>
  <si>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</si>
  <si>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</si>
  <si>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</si>
  <si>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</si>
  <si>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</si>
  <si>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</si>
  <si>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</si>
  <si>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</si>
  <si>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</si>
  <si>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</si>
  <si>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</si>
  <si>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</si>
  <si>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</si>
  <si>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</si>
  <si>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</si>
  <si>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</si>
  <si>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</si>
  <si>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</si>
  <si>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</si>
  <si>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</si>
  <si>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</si>
  <si>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</si>
  <si>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</si>
  <si>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</si>
  <si>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</si>
  <si>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</si>
  <si>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</si>
  <si>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</si>
  <si>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</si>
  <si>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</si>
  <si>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</si>
  <si>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</si>
  <si>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</si>
  <si>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</si>
  <si>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</si>
  <si>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</si>
  <si>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</si>
  <si>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</si>
  <si>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</si>
  <si>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</si>
  <si>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</si>
  <si>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</si>
  <si>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</si>
  <si>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</si>
  <si>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</si>
  <si>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</si>
  <si>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</si>
  <si>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</si>
  <si>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</si>
  <si>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</si>
  <si>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</si>
  <si>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</si>
  <si>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</si>
  <si>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</si>
  <si>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</si>
  <si>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</si>
  <si>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</si>
  <si>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</si>
  <si>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</si>
  <si>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</si>
  <si>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</si>
  <si>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</si>
  <si>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</si>
  <si>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</si>
  <si>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</si>
  <si>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</si>
  <si>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</si>
  <si>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</si>
  <si>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</si>
  <si>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</si>
  <si>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</si>
  <si>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</si>
  <si>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</si>
  <si>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</si>
  <si>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</si>
  <si>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</si>
  <si>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</si>
  <si>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</si>
  <si>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</si>
  <si>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</si>
  <si>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</si>
  <si>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</si>
  <si>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</si>
  <si>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</si>
  <si>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</si>
  <si>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</si>
  <si>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</si>
  <si>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</si>
  <si>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</si>
  <si>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</si>
  <si>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</si>
  <si>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</si>
  <si>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</si>
  <si>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</si>
  <si>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</si>
  <si>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</si>
  <si>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</si>
  <si>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</si>
  <si>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</si>
  <si>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</si>
  <si>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</si>
  <si>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</si>
  <si>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</si>
  <si>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</si>
  <si>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</si>
  <si>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</si>
  <si>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</si>
  <si>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</si>
  <si>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</si>
  <si>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</si>
  <si>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</si>
  <si>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</si>
  <si>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</si>
  <si>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</si>
  <si>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</si>
  <si>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</si>
  <si>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</si>
  <si>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</si>
  <si>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</si>
  <si>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</si>
  <si>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</si>
  <si>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</si>
  <si>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</si>
  <si>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</si>
  <si>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</si>
  <si>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</si>
  <si>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</si>
  <si>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</si>
  <si>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</si>
  <si>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</si>
  <si>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</si>
  <si>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</si>
  <si>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</si>
  <si>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</si>
  <si>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</si>
  <si>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</si>
  <si>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</si>
  <si>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</si>
  <si>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</si>
  <si>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</si>
  <si>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</si>
  <si>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</si>
  <si>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</si>
  <si>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</si>
  <si>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</si>
  <si>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</si>
  <si>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</si>
  <si>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</si>
  <si>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</si>
  <si>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</si>
  <si>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</si>
  <si>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</si>
  <si>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</si>
  <si>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</si>
  <si>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</si>
  <si>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</si>
  <si>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</si>
  <si>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</si>
  <si>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</si>
  <si>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</si>
  <si>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</si>
  <si>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</si>
  <si>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</si>
  <si>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</si>
  <si>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</si>
  <si>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</si>
  <si>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</si>
  <si>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</si>
  <si>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</si>
  <si>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</si>
  <si>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</si>
  <si>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</si>
  <si>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</si>
  <si>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</si>
  <si>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</si>
  <si>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</si>
  <si>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</si>
  <si>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</si>
  <si>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</si>
  <si>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</si>
  <si>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</si>
  <si>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</si>
  <si>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</si>
  <si>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</si>
  <si>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</si>
  <si>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</si>
  <si>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</si>
  <si>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</si>
  <si>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</si>
  <si>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</si>
  <si>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</si>
  <si>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</si>
  <si>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</si>
  <si>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</si>
  <si>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</si>
  <si>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</si>
  <si>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</si>
  <si>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</si>
  <si>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</si>
  <si>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</si>
  <si>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</si>
  <si>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</si>
  <si>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</si>
  <si>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</si>
  <si>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</si>
  <si>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</si>
  <si>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</si>
  <si>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</si>
  <si>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</si>
  <si>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</si>
  <si>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</si>
  <si>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</si>
  <si>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</si>
  <si>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</si>
  <si>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</si>
  <si>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</si>
  <si>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</si>
  <si>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</si>
  <si>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</si>
  <si>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</si>
  <si>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</si>
  <si>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</si>
  <si>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</si>
  <si>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</si>
  <si>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</si>
  <si>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</si>
  <si>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</si>
  <si>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</si>
  <si>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</si>
  <si>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</si>
  <si>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</si>
  <si>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</si>
  <si>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</si>
  <si>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</si>
  <si>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</si>
  <si>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</si>
  <si>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</si>
  <si>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</si>
  <si>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</si>
  <si>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</si>
  <si>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</si>
  <si>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</si>
  <si>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</si>
  <si>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</si>
  <si>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</si>
  <si>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</si>
  <si>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</si>
  <si>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</si>
  <si>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</si>
  <si>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</si>
  <si>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</si>
  <si>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</si>
  <si>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</si>
  <si>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</si>
  <si>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</si>
  <si>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</si>
  <si>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</si>
  <si>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</si>
  <si>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</si>
  <si>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</si>
  <si>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</si>
  <si>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</si>
  <si>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</si>
  <si>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</si>
  <si>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</si>
  <si>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</si>
  <si>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</si>
  <si>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</si>
  <si>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</si>
  <si>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</si>
  <si>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</si>
  <si>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</si>
  <si>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</si>
  <si>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</si>
  <si>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</si>
  <si>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</si>
  <si>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</si>
  <si>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</si>
  <si>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</si>
  <si>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</si>
  <si>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</si>
  <si>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</si>
  <si>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</si>
  <si>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</si>
  <si>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</si>
  <si>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</si>
  <si>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</si>
  <si>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</si>
  <si>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</si>
  <si>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</si>
  <si>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</si>
  <si>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</si>
  <si>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</si>
  <si>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</si>
  <si>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</si>
  <si>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</si>
  <si>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</si>
  <si>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</si>
  <si>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</si>
  <si>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</si>
  <si>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</si>
  <si>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</si>
  <si>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</si>
  <si>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</si>
  <si>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</si>
  <si>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</si>
  <si>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</si>
  <si>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</si>
  <si>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</si>
  <si>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</si>
  <si>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</si>
  <si>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</si>
  <si>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</si>
  <si>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</si>
  <si>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</si>
  <si>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</si>
  <si>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</si>
  <si>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</si>
  <si>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</si>
  <si>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</si>
  <si>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</si>
  <si>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</si>
  <si>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</si>
  <si>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</si>
  <si>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</si>
  <si>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</si>
  <si>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</si>
  <si>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</si>
  <si>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</si>
  <si>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</si>
  <si>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</si>
  <si>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</si>
  <si>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</si>
  <si>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</si>
  <si>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</si>
  <si>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</si>
  <si>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</si>
  <si>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</si>
  <si>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</si>
  <si>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</si>
  <si>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</si>
  <si>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</si>
  <si>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</si>
  <si>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</si>
  <si>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</si>
  <si>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</si>
  <si>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</si>
  <si>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</si>
  <si>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</si>
  <si>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</si>
  <si>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</si>
  <si>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</si>
  <si>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</si>
  <si>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</si>
  <si>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</si>
  <si>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</si>
  <si>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</si>
  <si>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</si>
  <si>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</si>
  <si>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</si>
  <si>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</si>
  <si>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</si>
  <si>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</si>
  <si>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</si>
  <si>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</si>
  <si>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</si>
  <si>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</si>
  <si>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</si>
  <si>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</si>
  <si>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</si>
  <si>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</si>
  <si>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</si>
  <si>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</si>
  <si>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</si>
  <si>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</si>
  <si>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</si>
  <si>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</si>
  <si>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</si>
  <si>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</si>
  <si>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</si>
  <si>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</si>
  <si>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</si>
  <si>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</si>
  <si>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</si>
  <si>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</si>
  <si>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</si>
  <si>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</si>
  <si>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</si>
  <si>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</si>
  <si>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</si>
  <si>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</si>
  <si>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</si>
  <si>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</si>
  <si>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</si>
  <si>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</si>
  <si>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</si>
  <si>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</si>
  <si>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</si>
  <si>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</si>
  <si>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</si>
  <si>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</si>
  <si>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</si>
  <si>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</si>
  <si>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</si>
  <si>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</si>
  <si>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</si>
  <si>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</si>
  <si>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</si>
  <si>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</si>
  <si>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</si>
  <si>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</si>
  <si>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</si>
  <si>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</si>
  <si>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</si>
  <si>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</si>
  <si>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</si>
  <si>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</si>
  <si>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</si>
  <si>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</si>
  <si>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</si>
  <si>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</si>
  <si>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</si>
  <si>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</si>
  <si>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</si>
  <si>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</si>
  <si>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</si>
  <si>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</si>
  <si>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</si>
  <si>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</si>
  <si>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</si>
  <si>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</si>
  <si>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</si>
  <si>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</si>
  <si>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</si>
  <si>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</si>
  <si>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</si>
  <si>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</si>
  <si>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</si>
  <si>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</si>
  <si>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</si>
  <si>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</si>
  <si>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</si>
  <si>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</si>
  <si>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</si>
  <si>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</si>
  <si>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</si>
  <si>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</si>
  <si>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</si>
  <si>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</si>
  <si>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</si>
  <si>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</si>
  <si>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</si>
  <si>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</si>
  <si>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</si>
  <si>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</si>
  <si>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</si>
  <si>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</si>
  <si>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</si>
  <si>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</si>
  <si>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</si>
  <si>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</si>
  <si>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</si>
  <si>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</si>
  <si>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</si>
  <si>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</si>
  <si>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</si>
  <si>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</si>
  <si>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</si>
  <si>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</si>
  <si>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</si>
  <si>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</si>
  <si>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</si>
  <si>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</si>
  <si>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</si>
  <si>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</si>
  <si>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</si>
  <si>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</si>
  <si>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</si>
  <si>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</si>
  <si>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</si>
  <si>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</si>
  <si>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</si>
  <si>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</si>
  <si>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</si>
  <si>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</si>
  <si>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</si>
  <si>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</si>
  <si>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</si>
  <si>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</si>
  <si>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</si>
  <si>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</si>
  <si>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</si>
  <si>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</si>
  <si>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</si>
  <si>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</si>
  <si>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</si>
  <si>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</si>
  <si>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</si>
  <si>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</si>
  <si>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</si>
  <si>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</si>
  <si>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</si>
  <si>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</si>
  <si>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</si>
  <si>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</si>
  <si>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</si>
  <si>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</si>
  <si>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</si>
  <si>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</si>
  <si>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</si>
  <si>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</si>
  <si>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</si>
  <si>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</si>
  <si>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</si>
  <si>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</si>
  <si>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</si>
  <si>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</si>
  <si>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</si>
  <si>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</si>
  <si>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</si>
  <si>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</si>
  <si>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</si>
  <si>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</si>
  <si>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</si>
  <si>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</si>
  <si>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</si>
  <si>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</si>
  <si>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</si>
  <si>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</si>
  <si>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</si>
  <si>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</si>
  <si>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</si>
  <si>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</si>
  <si>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</si>
  <si>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</si>
  <si>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</si>
  <si>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</si>
  <si>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</si>
  <si>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</si>
  <si>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</si>
  <si>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</si>
  <si>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</si>
  <si>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</si>
  <si>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</si>
  <si>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</si>
  <si>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</si>
  <si>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</si>
  <si>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</si>
  <si>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</si>
  <si>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</si>
  <si>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</si>
  <si>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</si>
  <si>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</si>
  <si>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</si>
  <si>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</si>
  <si>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</si>
  <si>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</si>
  <si>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</si>
  <si>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</si>
  <si>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</si>
  <si>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</si>
  <si>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</si>
  <si>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</si>
  <si>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</si>
  <si>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</si>
  <si>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</si>
  <si>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</si>
  <si>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</si>
  <si>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</si>
  <si>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</si>
  <si>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</si>
  <si>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</si>
  <si>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</si>
  <si>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</si>
  <si>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</si>
  <si>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</si>
  <si>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</si>
  <si>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</si>
  <si>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</si>
  <si>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</si>
  <si>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</si>
  <si>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</si>
  <si>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</si>
  <si>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</si>
  <si>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</si>
  <si>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</si>
  <si>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</si>
  <si>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</si>
  <si>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</si>
  <si>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</si>
  <si>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</si>
  <si>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</si>
  <si>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</si>
  <si>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</si>
  <si>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</si>
  <si>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</si>
  <si>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</si>
  <si>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</si>
  <si>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</si>
  <si>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</si>
  <si>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</si>
  <si>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</si>
  <si>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</si>
  <si>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</si>
  <si>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</si>
  <si>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</si>
  <si>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</si>
  <si>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</si>
  <si>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</si>
  <si>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</si>
  <si>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</si>
  <si>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</si>
  <si>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</si>
  <si>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</si>
  <si>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</si>
  <si>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</si>
  <si>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</si>
  <si>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</si>
  <si>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</si>
  <si>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</si>
  <si>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</si>
  <si>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</si>
  <si>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</si>
  <si>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</si>
  <si>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</si>
  <si>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</si>
  <si>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</si>
  <si>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</si>
  <si>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</si>
  <si>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</si>
  <si>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</si>
  <si>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</si>
  <si>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</si>
  <si>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</si>
  <si>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</si>
  <si>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</si>
  <si>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</si>
  <si>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</si>
  <si>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</si>
  <si>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</si>
  <si>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</si>
  <si>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</si>
  <si>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</si>
  <si>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</si>
  <si>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</si>
  <si>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</si>
  <si>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</si>
  <si>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</si>
  <si>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</si>
  <si>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</si>
  <si>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</si>
  <si>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</si>
  <si>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</si>
  <si>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</si>
  <si>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</si>
  <si>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</si>
  <si>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</si>
  <si>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</si>
  <si>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</si>
  <si>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</si>
  <si>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</si>
  <si>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</si>
  <si>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</si>
  <si>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</si>
  <si>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</si>
  <si>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</si>
  <si>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</si>
  <si>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</si>
  <si>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</si>
  <si>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</si>
  <si>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</si>
  <si>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</si>
  <si>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</si>
  <si>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</si>
  <si>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</si>
  <si>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</si>
  <si>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</si>
  <si>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</si>
  <si>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</si>
  <si>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</si>
  <si>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</si>
  <si>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</si>
  <si>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</si>
  <si>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</si>
  <si>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</si>
  <si>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</si>
  <si>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</si>
  <si>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</si>
  <si>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</si>
  <si>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</si>
  <si>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</si>
  <si>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</si>
  <si>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</si>
  <si>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</si>
  <si>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</si>
  <si>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</si>
  <si>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</si>
  <si>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</si>
  <si>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</si>
  <si>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</si>
  <si>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</si>
  <si>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</si>
  <si>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</si>
  <si>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</si>
  <si>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</si>
  <si>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</si>
  <si>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</si>
  <si>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</si>
  <si>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</si>
  <si>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</si>
  <si>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</si>
  <si>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</si>
  <si>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</si>
  <si>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</si>
  <si>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</si>
  <si>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</si>
  <si>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</si>
  <si>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</si>
  <si>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</si>
  <si>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</si>
  <si>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</si>
  <si>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</si>
  <si>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</si>
  <si>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</si>
  <si>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</si>
  <si>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</si>
  <si>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</si>
  <si>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</si>
  <si>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</si>
  <si>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</si>
  <si>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</si>
  <si>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</si>
  <si>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</si>
  <si>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</si>
  <si>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</si>
  <si>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</si>
  <si>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</si>
  <si>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</si>
  <si>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</si>
  <si>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</si>
  <si>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</si>
  <si>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</si>
  <si>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</si>
  <si>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</si>
  <si>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</si>
  <si>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</si>
  <si>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</si>
  <si>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</si>
  <si>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</si>
  <si>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</si>
  <si>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</si>
  <si>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</si>
  <si>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</si>
  <si>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</si>
  <si>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</si>
  <si>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</si>
  <si>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</si>
  <si>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</si>
  <si>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</si>
  <si>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</si>
  <si>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</si>
  <si>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</si>
  <si>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</si>
  <si>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</si>
  <si>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</si>
  <si>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</si>
  <si>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</si>
  <si>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</si>
  <si>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</si>
  <si>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</si>
  <si>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</si>
  <si>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</si>
  <si>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</si>
  <si>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</si>
  <si>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</si>
  <si>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</si>
  <si>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</si>
  <si>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</si>
  <si>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</si>
  <si>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</si>
  <si>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</si>
  <si>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</si>
  <si>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</si>
  <si>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</si>
  <si>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</si>
  <si>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</si>
  <si>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</si>
  <si>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</si>
  <si>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</si>
  <si>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</si>
  <si>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</si>
  <si>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</si>
  <si>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</si>
  <si>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</si>
  <si>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</si>
  <si>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</si>
  <si>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</si>
  <si>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</si>
  <si>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</si>
  <si>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</si>
  <si>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</si>
  <si>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</si>
  <si>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</si>
  <si>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</si>
  <si>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</si>
  <si>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</si>
  <si>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</si>
  <si>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</si>
  <si>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</si>
  <si>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</si>
  <si>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</si>
  <si>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</si>
  <si>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</si>
  <si>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</si>
  <si>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</si>
  <si>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</si>
  <si>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</si>
  <si>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</si>
  <si>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</si>
  <si>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</si>
  <si>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</si>
  <si>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</si>
  <si>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</si>
  <si>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</si>
  <si>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</si>
  <si>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</si>
  <si>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</si>
  <si>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</si>
  <si>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</si>
  <si>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</si>
  <si>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</si>
  <si>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</si>
  <si>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</si>
  <si>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</si>
  <si>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</si>
  <si>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</si>
  <si>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</si>
  <si>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</si>
  <si>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</si>
  <si>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</si>
  <si>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</si>
  <si>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</si>
  <si>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</si>
  <si>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</si>
  <si>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</si>
  <si>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</si>
  <si>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</si>
  <si>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</si>
  <si>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</si>
  <si>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</si>
  <si>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</si>
  <si>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</si>
  <si>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</si>
  <si>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</si>
  <si>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</si>
  <si>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</si>
  <si>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</si>
  <si>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</si>
  <si>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</si>
  <si>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</si>
  <si>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</si>
  <si>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</si>
  <si>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</si>
  <si>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</si>
  <si>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</si>
  <si>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</si>
  <si>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</si>
  <si>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</si>
  <si>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</si>
  <si>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</si>
  <si>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</si>
  <si>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</si>
  <si>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</si>
  <si>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</si>
  <si>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</si>
  <si>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</si>
  <si>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</si>
  <si>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</si>
  <si>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</si>
  <si>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</si>
  <si>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</si>
  <si>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</si>
  <si>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</si>
  <si>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</si>
  <si>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</si>
  <si>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</si>
  <si>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</si>
  <si>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</si>
  <si>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</si>
  <si>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</si>
  <si>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</si>
  <si>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</si>
  <si>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</si>
  <si>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</si>
  <si>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</si>
  <si>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</si>
  <si>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</si>
  <si>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</si>
  <si>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</si>
  <si>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</si>
  <si>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</si>
  <si>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</si>
  <si>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</si>
  <si>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</si>
  <si>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</si>
  <si>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</si>
  <si>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</si>
  <si>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</si>
  <si>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</si>
  <si>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</si>
  <si>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</si>
  <si>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</si>
  <si>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</si>
  <si>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</si>
  <si>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</si>
  <si>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</si>
  <si>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</si>
  <si>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</si>
  <si>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</si>
  <si>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</si>
  <si>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</si>
  <si>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</si>
  <si>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</si>
  <si>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</si>
  <si>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</si>
  <si>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</si>
  <si>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</si>
  <si>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</si>
  <si>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</si>
  <si>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</si>
  <si>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</si>
  <si>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</si>
  <si>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</si>
  <si>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</si>
  <si>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</si>
  <si>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</si>
  <si>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</si>
  <si>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</si>
  <si>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</si>
  <si>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</si>
  <si>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</si>
  <si>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</si>
  <si>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</si>
  <si>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</si>
  <si>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</si>
  <si>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</si>
  <si>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</si>
  <si>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</si>
  <si>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</si>
  <si>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</si>
  <si>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</si>
  <si>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</si>
  <si>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</si>
  <si>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</si>
  <si>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</si>
  <si>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</si>
  <si>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</si>
  <si>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</si>
  <si>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</si>
  <si>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</si>
  <si>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</si>
  <si>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</si>
  <si>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</si>
  <si>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</si>
  <si>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</si>
  <si>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</si>
  <si>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</si>
  <si>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</si>
  <si>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</si>
  <si>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</si>
  <si>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</si>
  <si>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</si>
  <si>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</si>
  <si>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</si>
  <si>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</si>
  <si>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</si>
  <si>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</si>
  <si>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</si>
  <si>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</si>
  <si>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</si>
  <si>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</si>
  <si>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</si>
  <si>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</si>
  <si>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</si>
  <si>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</si>
  <si>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</si>
  <si>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</si>
  <si>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</si>
  <si>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</si>
  <si>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</si>
  <si>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</si>
  <si>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</si>
  <si>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</si>
  <si>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</si>
  <si>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</si>
  <si>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</si>
  <si>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</si>
  <si>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</si>
  <si>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</si>
  <si>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</si>
  <si>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</si>
  <si>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</si>
  <si>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</si>
  <si>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</si>
  <si>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</si>
  <si>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</si>
  <si>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</si>
  <si>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</si>
  <si>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</si>
  <si>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</si>
  <si>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</si>
  <si>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</si>
  <si>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</si>
  <si>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</si>
  <si>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</si>
  <si>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</si>
  <si>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</si>
  <si>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</si>
  <si>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</si>
  <si>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</si>
  <si>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</si>
  <si>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</si>
  <si>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</si>
  <si>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</si>
  <si>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</si>
  <si>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</si>
  <si>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</si>
  <si>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</si>
  <si>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</si>
  <si>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</si>
  <si>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</si>
  <si>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</si>
  <si>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</si>
  <si>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</si>
  <si>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</si>
  <si>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</si>
  <si>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</si>
  <si>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</si>
  <si>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</si>
  <si>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</si>
  <si>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</si>
  <si>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</si>
  <si>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</si>
  <si>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</si>
  <si>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</si>
  <si>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</si>
  <si>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</si>
  <si>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</si>
  <si>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</si>
  <si>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</si>
  <si>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</si>
  <si>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</si>
  <si>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</si>
  <si>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</si>
  <si>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</si>
  <si>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</si>
  <si>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</si>
  <si>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</si>
  <si>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</si>
  <si>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</si>
  <si>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</si>
  <si>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</si>
  <si>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</si>
  <si>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</si>
  <si>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</si>
  <si>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</si>
  <si>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</si>
  <si>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</si>
  <si>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</si>
  <si>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</si>
  <si>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</si>
  <si>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</si>
  <si>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</si>
  <si>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</si>
  <si>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</si>
  <si>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</si>
  <si>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</si>
  <si>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</si>
  <si>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</si>
  <si>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</si>
  <si>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</si>
  <si>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</si>
  <si>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</si>
  <si>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</si>
  <si>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</si>
  <si>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</si>
  <si>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</si>
  <si>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</si>
  <si>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</si>
  <si>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</si>
  <si>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</si>
  <si>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</si>
  <si>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</si>
  <si>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</si>
  <si>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</si>
  <si>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</si>
  <si>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</si>
  <si>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</si>
  <si>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</si>
  <si>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</si>
  <si>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</si>
  <si>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</si>
  <si>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</si>
  <si>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</si>
  <si>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</si>
  <si>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</si>
  <si>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</si>
  <si>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</si>
  <si>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</si>
  <si>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</si>
  <si>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</si>
  <si>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</si>
  <si>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</si>
  <si>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</si>
  <si>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</si>
  <si>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</si>
  <si>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</si>
  <si>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</si>
  <si>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</si>
  <si>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</si>
  <si>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</si>
  <si>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</si>
  <si>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</si>
  <si>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</si>
  <si>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</si>
  <si>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</si>
  <si>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</si>
  <si>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</si>
  <si>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</si>
  <si>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</si>
  <si>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</si>
  <si>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</si>
  <si>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</si>
  <si>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</si>
  <si>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</si>
  <si>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</si>
  <si>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</si>
  <si>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</si>
  <si>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</si>
  <si>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</si>
  <si>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</si>
  <si>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</si>
  <si>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</si>
  <si>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</si>
  <si>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</si>
  <si>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</si>
  <si>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</si>
  <si>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</si>
  <si>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</si>
  <si>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</si>
  <si>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</si>
  <si>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</si>
  <si>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</si>
  <si>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</si>
  <si>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</si>
  <si>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</si>
  <si>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</si>
  <si>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</si>
  <si>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</si>
  <si>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</si>
  <si>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</si>
  <si>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</si>
  <si>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</si>
  <si>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</si>
  <si>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</si>
  <si>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</si>
  <si>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</si>
  <si>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</si>
  <si>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</si>
  <si>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</si>
  <si>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</si>
  <si>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</si>
  <si>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</si>
  <si>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</si>
  <si>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</si>
  <si>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</si>
  <si>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</si>
  <si>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</si>
  <si>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</si>
  <si>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</si>
  <si>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</si>
  <si>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</si>
  <si>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</si>
  <si>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</si>
  <si>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</si>
  <si>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</si>
  <si>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</si>
  <si>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</si>
  <si>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</si>
  <si>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</si>
  <si>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</si>
  <si>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</si>
  <si>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</si>
  <si>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</si>
  <si>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</si>
  <si>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</si>
  <si>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</si>
  <si>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</si>
  <si>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</si>
  <si>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</si>
  <si>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</si>
  <si>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</si>
  <si>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</si>
  <si>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</si>
  <si>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</si>
  <si>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</si>
  <si>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</si>
  <si>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</si>
  <si>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</si>
  <si>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</si>
  <si>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</si>
  <si>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</si>
  <si>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</si>
  <si>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</si>
  <si>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</si>
  <si>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</si>
  <si>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</si>
  <si>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</si>
  <si>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</si>
  <si>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</si>
  <si>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</si>
  <si>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</si>
  <si>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</si>
  <si>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</si>
  <si>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</si>
  <si>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</si>
  <si>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</si>
  <si>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</si>
  <si>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</si>
  <si>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</si>
  <si>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</si>
  <si>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</si>
  <si>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</si>
  <si>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</si>
  <si>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</si>
  <si>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</si>
  <si>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</si>
  <si>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</si>
  <si>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</si>
  <si>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</si>
  <si>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</si>
  <si>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</si>
  <si>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</si>
  <si>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</si>
  <si>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</si>
  <si>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</si>
  <si>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</si>
  <si>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</si>
  <si>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</si>
  <si>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</si>
  <si>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</si>
  <si>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</si>
  <si>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</si>
  <si>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</si>
  <si>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</si>
  <si>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</si>
  <si>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</si>
  <si>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</si>
  <si>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</si>
  <si>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</si>
  <si>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</si>
  <si>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</si>
  <si>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</si>
  <si>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</si>
  <si>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</si>
  <si>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</si>
  <si>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</si>
  <si>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</si>
  <si>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</si>
  <si>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</si>
  <si>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</si>
  <si>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</si>
  <si>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</si>
  <si>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</si>
  <si>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</si>
  <si>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</si>
  <si>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</si>
  <si>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</si>
  <si>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</si>
  <si>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</si>
  <si>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</si>
  <si>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</si>
  <si>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</si>
  <si>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</si>
  <si>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</si>
  <si>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</si>
  <si>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</si>
  <si>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</si>
  <si>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</si>
  <si>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</si>
  <si>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</si>
  <si>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</si>
  <si>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</si>
  <si>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</si>
  <si>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</si>
  <si>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</si>
  <si>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</si>
  <si>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</si>
  <si>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</si>
  <si>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</si>
  <si>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</si>
  <si>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</si>
  <si>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</si>
  <si>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</si>
  <si>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</si>
  <si>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</si>
  <si>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</si>
  <si>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</si>
  <si>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</si>
  <si>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</si>
  <si>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</si>
  <si>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</si>
  <si>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</si>
  <si>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</si>
  <si>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</si>
  <si>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</si>
  <si>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</si>
  <si>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</si>
  <si>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</si>
  <si>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</si>
  <si>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</si>
  <si>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</si>
  <si>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</si>
  <si>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</si>
  <si>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</si>
  <si>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</si>
  <si>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</si>
  <si>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</si>
  <si>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</si>
  <si>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</si>
  <si>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</si>
  <si>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</si>
  <si>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</si>
  <si>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</si>
  <si>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</si>
  <si>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</si>
  <si>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</si>
  <si>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</si>
  <si>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</si>
  <si>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</si>
  <si>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</si>
  <si>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</si>
  <si>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</si>
  <si>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</si>
  <si>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</si>
  <si>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</si>
  <si>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</si>
  <si>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</si>
  <si>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</si>
  <si>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</si>
  <si>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</si>
  <si>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</si>
  <si>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</si>
  <si>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</si>
  <si>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</si>
  <si>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</si>
  <si>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</si>
  <si>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</si>
  <si>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</si>
  <si>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</si>
  <si>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</si>
  <si>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</si>
  <si>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</si>
  <si>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</si>
  <si>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</si>
  <si>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</si>
  <si>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</si>
  <si>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</si>
  <si>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</si>
  <si>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</si>
  <si>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</si>
  <si>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</si>
  <si>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</si>
  <si>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</si>
  <si>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</si>
  <si>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</si>
  <si>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</si>
  <si>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</si>
  <si>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</si>
  <si>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</si>
  <si>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</si>
  <si>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</si>
  <si>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</si>
  <si>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</si>
  <si>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</si>
  <si>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</si>
  <si>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</si>
  <si>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</si>
  <si>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</si>
  <si>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</si>
  <si>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</si>
  <si>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</si>
  <si>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</si>
  <si>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</si>
  <si>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</si>
  <si>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</si>
  <si>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</si>
  <si>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</si>
  <si>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</si>
  <si>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</si>
  <si>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</si>
  <si>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</si>
  <si>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</si>
  <si>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</si>
  <si>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</si>
  <si>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</si>
  <si>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</si>
  <si>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</si>
  <si>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</si>
  <si>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</si>
  <si>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</si>
  <si>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</si>
  <si>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</si>
  <si>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</si>
  <si>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</si>
  <si>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</si>
  <si>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</si>
  <si>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</si>
  <si>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</si>
  <si>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</si>
  <si>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</si>
  <si>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</si>
  <si>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</si>
  <si>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</si>
  <si>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</si>
  <si>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</si>
  <si>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</si>
  <si>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</si>
  <si>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</si>
  <si>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</si>
  <si>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</si>
  <si>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</si>
  <si>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</si>
  <si>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</si>
  <si>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</si>
  <si>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</si>
  <si>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</si>
  <si>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</si>
  <si>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</si>
  <si>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</si>
  <si>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</si>
  <si>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</si>
  <si>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</si>
  <si>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</si>
  <si>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</si>
  <si>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</si>
  <si>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</si>
  <si>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</si>
  <si>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</si>
  <si>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</si>
  <si>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</si>
  <si>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</si>
  <si>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</si>
  <si>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</si>
  <si>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</si>
  <si>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</si>
  <si>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</si>
  <si>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</si>
  <si>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</si>
  <si>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</si>
  <si>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</si>
  <si>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</si>
  <si>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</si>
  <si>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</si>
  <si>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</si>
  <si>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</si>
  <si>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</si>
  <si>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</si>
  <si>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</si>
  <si>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</si>
  <si>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</si>
  <si>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</si>
  <si>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</si>
  <si>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</si>
  <si>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</si>
  <si>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</si>
  <si>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</si>
  <si>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</si>
  <si>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</si>
  <si>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</si>
  <si>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</si>
  <si>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</si>
  <si>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</si>
  <si>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</si>
  <si>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</si>
  <si>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</si>
  <si>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</si>
  <si>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</si>
  <si>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</si>
  <si>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</si>
  <si>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</si>
  <si>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</si>
  <si>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</si>
  <si>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</si>
  <si>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</si>
  <si>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</si>
  <si>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</si>
  <si>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</si>
  <si>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</si>
  <si>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</si>
  <si>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</si>
  <si>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</si>
  <si>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</si>
  <si>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</si>
  <si>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</si>
  <si>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</si>
  <si>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</si>
  <si>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</si>
  <si>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</si>
  <si>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</si>
  <si>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</si>
  <si>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</si>
  <si>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</si>
  <si>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</si>
  <si>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</si>
  <si>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</si>
  <si>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</si>
  <si>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</si>
  <si>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</si>
  <si>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</si>
  <si>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</si>
  <si>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</si>
  <si>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</si>
  <si>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</si>
  <si>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</si>
  <si>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</si>
  <si>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</si>
  <si>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</si>
  <si>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</si>
  <si>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</si>
  <si>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</si>
  <si>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</si>
  <si>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</si>
  <si>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</si>
  <si>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</si>
  <si>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</si>
  <si>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</si>
  <si>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</si>
  <si>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</si>
  <si>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</si>
  <si>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</si>
  <si>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</si>
  <si>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</si>
  <si>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</si>
  <si>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</si>
  <si>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</si>
  <si>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</si>
  <si>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</si>
  <si>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</si>
  <si>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</si>
  <si>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</si>
  <si>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</si>
  <si>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</si>
  <si>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</si>
  <si>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</si>
  <si>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</si>
  <si>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</si>
  <si>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</si>
  <si>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</si>
  <si>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</si>
  <si>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</si>
  <si>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</si>
  <si>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</si>
  <si>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</si>
  <si>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</si>
  <si>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</si>
  <si>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</si>
  <si>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</si>
  <si>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</si>
  <si>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</si>
  <si>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</si>
  <si>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</si>
  <si>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</si>
  <si>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</si>
  <si>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</si>
  <si>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</si>
  <si>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</si>
  <si>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</si>
  <si>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</si>
  <si>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</si>
  <si>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</si>
  <si>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</si>
  <si>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</si>
  <si>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</si>
  <si>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</si>
  <si>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</si>
  <si>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</si>
  <si>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</si>
  <si>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</si>
  <si>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</si>
  <si>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</si>
  <si>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</si>
  <si>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</si>
  <si>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</si>
  <si>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</si>
  <si>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</si>
  <si>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</si>
  <si>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</si>
  <si>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</si>
  <si>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</si>
  <si>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</si>
  <si>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</si>
  <si>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</si>
  <si>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</si>
  <si>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</si>
  <si>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</si>
  <si>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</si>
  <si>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</si>
  <si>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</si>
  <si>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</si>
  <si>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</si>
  <si>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</si>
  <si>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</si>
  <si>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</si>
  <si>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</si>
  <si>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</si>
  <si>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</si>
  <si>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</si>
  <si>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</si>
  <si>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</si>
  <si>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</si>
  <si>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</si>
  <si>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</si>
  <si>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</si>
  <si>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</si>
  <si>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</si>
  <si>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</si>
  <si>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</si>
  <si>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</si>
  <si>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</si>
  <si>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</si>
  <si>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</si>
  <si>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</si>
  <si>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</si>
  <si>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</si>
  <si>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</si>
  <si>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</si>
  <si>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</si>
  <si>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</si>
  <si>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</si>
  <si>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</si>
  <si>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</si>
  <si>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</si>
  <si>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</si>
  <si>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</si>
  <si>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</si>
  <si>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</si>
  <si>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</si>
  <si>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</si>
  <si>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</si>
  <si>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</si>
  <si>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</si>
  <si>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</si>
  <si>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</si>
  <si>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</si>
  <si>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</si>
  <si>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</si>
  <si>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</si>
  <si>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</si>
  <si>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</si>
  <si>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</si>
  <si>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</si>
  <si>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</si>
  <si>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</si>
  <si>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</si>
  <si>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</si>
  <si>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</si>
  <si>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</si>
  <si>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</si>
  <si>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</si>
  <si>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</si>
  <si>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</si>
  <si>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</si>
  <si>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</si>
  <si>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</si>
  <si>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</si>
  <si>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</si>
  <si>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</si>
  <si>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</si>
  <si>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</si>
  <si>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</si>
  <si>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</si>
  <si>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</si>
  <si>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</si>
  <si>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</si>
  <si>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</si>
  <si>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</si>
  <si>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</si>
  <si>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</si>
  <si>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</si>
  <si>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</si>
  <si>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</si>
  <si>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</si>
  <si>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</si>
  <si>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</si>
  <si>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</si>
  <si>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</si>
  <si>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</si>
  <si>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</si>
  <si>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</si>
  <si>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</si>
  <si>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</si>
  <si>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</si>
  <si>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</si>
  <si>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</si>
  <si>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</si>
  <si>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</si>
  <si>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</si>
  <si>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</si>
  <si>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</si>
  <si>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</si>
  <si>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</si>
  <si>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</si>
  <si>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</si>
  <si>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</si>
  <si>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</si>
  <si>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</si>
  <si>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</si>
  <si>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</si>
  <si>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</si>
  <si>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</si>
  <si>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</si>
  <si>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</si>
  <si>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</si>
  <si>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</si>
  <si>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</si>
  <si>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</si>
  <si>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</si>
  <si>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</si>
  <si>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</si>
  <si>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</si>
  <si>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</si>
  <si>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</si>
  <si>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</si>
  <si>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</si>
  <si>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</si>
  <si>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</si>
  <si>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</si>
  <si>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</si>
  <si>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</si>
  <si>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</si>
  <si>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</si>
  <si>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</si>
  <si>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</si>
  <si>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</si>
  <si>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</si>
  <si>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</si>
  <si>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</si>
  <si>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</si>
  <si>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</si>
  <si>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</si>
  <si>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</si>
  <si>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</si>
  <si>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</si>
  <si>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</si>
  <si>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</si>
  <si>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</si>
  <si>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</si>
  <si>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</si>
  <si>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</si>
  <si>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</si>
  <si>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</si>
  <si>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</si>
  <si>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</si>
  <si>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</si>
  <si>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</si>
  <si>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</si>
  <si>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</si>
  <si>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</si>
  <si>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</si>
  <si>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</si>
  <si>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</si>
  <si>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</si>
  <si>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</si>
  <si>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</si>
  <si>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</si>
  <si>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</si>
  <si>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</si>
  <si>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</si>
  <si>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</si>
  <si>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</si>
  <si>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</si>
  <si>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</si>
  <si>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</si>
  <si>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</si>
  <si>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</si>
  <si>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</si>
  <si>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</si>
  <si>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</si>
  <si>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</si>
  <si>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</si>
  <si>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</si>
  <si>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</si>
  <si>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</si>
  <si>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</si>
  <si>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</si>
  <si>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</si>
  <si>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</si>
  <si>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</si>
  <si>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</si>
  <si>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</si>
  <si>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</si>
  <si>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</si>
  <si>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</si>
  <si>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</si>
  <si>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</si>
  <si>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</si>
  <si>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</si>
  <si>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</si>
  <si>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</si>
  <si>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</si>
  <si>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</si>
  <si>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</si>
  <si>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</si>
  <si>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</si>
  <si>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</si>
  <si>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</si>
  <si>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</si>
  <si>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</si>
  <si>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</si>
  <si>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</si>
  <si>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</si>
  <si>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</si>
  <si>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</si>
  <si>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</si>
  <si>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</si>
  <si>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</si>
  <si>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</si>
  <si>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</si>
  <si>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</si>
  <si>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</si>
  <si>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</si>
  <si>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</si>
  <si>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</si>
  <si>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</si>
  <si>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</si>
  <si>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</si>
  <si>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</si>
  <si>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</si>
  <si>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</si>
  <si>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</si>
  <si>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</si>
  <si>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</si>
  <si>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</si>
  <si>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</si>
  <si>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</si>
  <si>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</si>
  <si>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</si>
  <si>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</si>
  <si>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</si>
  <si>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</si>
  <si>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</si>
  <si>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</si>
  <si>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</si>
  <si>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</si>
  <si>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</si>
  <si>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</si>
  <si>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</si>
  <si>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</si>
  <si>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</si>
  <si>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</si>
  <si>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</si>
  <si>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</si>
  <si>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</si>
  <si>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</si>
  <si>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</si>
  <si>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</si>
  <si>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</si>
  <si>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</si>
  <si>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</si>
  <si>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</si>
  <si>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</si>
  <si>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</si>
  <si>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</si>
  <si>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</si>
  <si>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</si>
  <si>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</si>
  <si>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</si>
  <si>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</si>
  <si>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</si>
  <si>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</si>
  <si>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</si>
  <si>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</si>
  <si>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</si>
  <si>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</si>
  <si>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</si>
  <si>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</si>
  <si>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</si>
  <si>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</si>
  <si>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</si>
  <si>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</si>
  <si>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</si>
  <si>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</si>
  <si>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</si>
  <si>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</si>
  <si>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</si>
  <si>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</si>
  <si>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</si>
  <si>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</si>
  <si>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</si>
  <si>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</si>
  <si>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</si>
  <si>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</si>
  <si>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</si>
  <si>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</si>
  <si>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</si>
  <si>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</si>
  <si>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</si>
  <si>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</si>
  <si>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</si>
  <si>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</si>
  <si>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</si>
  <si>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</si>
  <si>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</si>
  <si>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</si>
  <si>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</si>
  <si>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</si>
  <si>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</si>
  <si>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</si>
  <si>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</si>
  <si>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</si>
  <si>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</si>
  <si>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</si>
  <si>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</si>
  <si>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</si>
  <si>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</si>
  <si>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</si>
  <si>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</si>
  <si>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</si>
  <si>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</si>
  <si>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</si>
  <si>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</si>
  <si>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</si>
  <si>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</si>
  <si>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</si>
  <si>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</si>
  <si>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</si>
  <si>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</si>
  <si>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</si>
  <si>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</si>
  <si>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</si>
  <si>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</si>
  <si>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</si>
  <si>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</si>
  <si>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</si>
  <si>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</si>
  <si>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</si>
  <si>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</si>
  <si>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</si>
  <si>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</si>
  <si>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</si>
  <si>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</si>
  <si>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</si>
  <si>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</si>
  <si>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</si>
  <si>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</si>
  <si>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</si>
  <si>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</si>
  <si>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</si>
  <si>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</si>
  <si>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</si>
  <si>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</si>
  <si>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</si>
  <si>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</si>
  <si>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</si>
  <si>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</si>
  <si>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</si>
  <si>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</si>
  <si>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</si>
  <si>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</si>
  <si>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</si>
  <si>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</si>
  <si>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</si>
  <si>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</si>
  <si>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</si>
  <si>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</si>
  <si>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</si>
  <si>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</si>
  <si>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</si>
  <si>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</si>
  <si>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</si>
  <si>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</si>
  <si>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</si>
  <si>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</si>
  <si>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</si>
  <si>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</si>
  <si>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</si>
  <si>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</si>
  <si>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</si>
  <si>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</si>
  <si>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</si>
  <si>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</si>
  <si>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</si>
  <si>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</si>
  <si>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</si>
  <si>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</si>
  <si>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</si>
  <si>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</si>
  <si>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</si>
  <si>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</si>
  <si>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</si>
  <si>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</si>
  <si>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</si>
  <si>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</si>
  <si>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</si>
  <si>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</si>
  <si>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</si>
  <si>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</si>
  <si>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</si>
  <si>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</si>
  <si>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</si>
  <si>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</si>
  <si>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</si>
  <si>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</si>
  <si>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</si>
  <si>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</si>
  <si>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</si>
  <si>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</si>
  <si>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</si>
  <si>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</si>
  <si>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</si>
  <si>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</si>
  <si>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</si>
  <si>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</si>
  <si>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</si>
  <si>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</si>
  <si>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</si>
  <si>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</si>
  <si>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</si>
  <si>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</si>
  <si>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</si>
  <si>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</si>
  <si>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</si>
  <si>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</si>
  <si>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</si>
  <si>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</si>
  <si>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</si>
  <si>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</si>
  <si>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</si>
  <si>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</si>
  <si>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</si>
  <si>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</si>
  <si>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</si>
  <si>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</si>
  <si>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</si>
  <si>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</si>
  <si>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</si>
  <si>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</si>
  <si>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</si>
  <si>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</si>
  <si>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</si>
  <si>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</si>
  <si>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</si>
  <si>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</si>
  <si>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</si>
  <si>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</si>
  <si>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</si>
  <si>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</si>
  <si>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</si>
  <si>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</si>
  <si>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</si>
  <si>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</si>
  <si>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</si>
  <si>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</si>
  <si>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</si>
  <si>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</si>
  <si>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</si>
  <si>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</si>
  <si>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</si>
  <si>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</si>
  <si>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</si>
  <si>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</si>
  <si>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</si>
  <si>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</si>
  <si>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</si>
  <si>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</si>
  <si>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</si>
  <si>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</si>
  <si>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</si>
  <si>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</si>
  <si>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</si>
  <si>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</si>
  <si>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</si>
  <si>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</si>
  <si>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</si>
  <si>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</si>
  <si>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</si>
  <si>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</si>
  <si>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</si>
  <si>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</si>
  <si>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</si>
  <si>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</si>
  <si>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</si>
  <si>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</si>
  <si>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</si>
  <si>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</si>
  <si>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</si>
  <si>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</si>
  <si>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</si>
  <si>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</si>
  <si>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</si>
  <si>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</si>
  <si>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</si>
  <si>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</si>
  <si>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</si>
  <si>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</si>
  <si>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</si>
  <si>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</si>
  <si>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</si>
  <si>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</si>
  <si>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</si>
  <si>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</si>
  <si>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</si>
  <si>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</si>
  <si>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</si>
  <si>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</si>
  <si>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</si>
  <si>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</si>
  <si>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</si>
  <si>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</si>
  <si>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</si>
  <si>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</si>
  <si>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</si>
  <si>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</si>
  <si>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</si>
  <si>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</si>
  <si>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</si>
  <si>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</si>
  <si>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</si>
  <si>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</si>
  <si>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</si>
  <si>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</si>
  <si>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</si>
  <si>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</si>
  <si>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</si>
  <si>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</si>
  <si>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</si>
  <si>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</si>
  <si>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</si>
  <si>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</si>
  <si>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</si>
  <si>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</si>
  <si>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</si>
  <si>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</si>
  <si>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</si>
  <si>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</si>
  <si>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</si>
  <si>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</si>
  <si>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</si>
  <si>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</si>
  <si>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</si>
  <si>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</si>
  <si>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</si>
  <si>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</si>
  <si>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</si>
  <si>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</si>
  <si>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</si>
  <si>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</si>
  <si>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</si>
  <si>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</si>
  <si>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</si>
  <si>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</si>
  <si>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</si>
  <si>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</si>
  <si>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</si>
  <si>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</si>
  <si>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</si>
  <si>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</si>
  <si>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</si>
  <si>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</si>
  <si>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</si>
  <si>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</si>
  <si>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</si>
  <si>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</si>
  <si>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</si>
  <si>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</si>
  <si>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</si>
  <si>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</si>
  <si>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</si>
  <si>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</si>
  <si>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</si>
  <si>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</si>
  <si>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</si>
  <si>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</si>
  <si>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</si>
  <si>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</si>
  <si>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</si>
  <si>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</si>
  <si>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</si>
  <si>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</si>
  <si>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</si>
  <si>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</si>
  <si>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</si>
  <si>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</si>
  <si>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</si>
  <si>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</si>
  <si>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</si>
  <si>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</si>
  <si>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</si>
  <si>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</si>
  <si>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</si>
  <si>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</si>
  <si>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</si>
  <si>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</si>
  <si>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</si>
  <si>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</si>
  <si>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</si>
  <si>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</si>
  <si>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</si>
  <si>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</si>
  <si>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</si>
  <si>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</si>
  <si>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</si>
  <si>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</si>
  <si>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</si>
  <si>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</si>
  <si>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</si>
  <si>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</si>
  <si>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</si>
  <si>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</si>
  <si>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</si>
  <si>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</si>
  <si>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</si>
  <si>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</si>
  <si>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</si>
  <si>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</si>
  <si>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</si>
  <si>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</si>
  <si>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</si>
  <si>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</si>
  <si>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</si>
  <si>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</si>
  <si>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</si>
  <si>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</si>
  <si>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</si>
  <si>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</si>
  <si>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</si>
  <si>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</si>
  <si>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</si>
  <si>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</si>
  <si>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</si>
  <si>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</si>
  <si>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</si>
  <si>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</si>
  <si>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</si>
  <si>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</si>
  <si>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</si>
  <si>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</si>
  <si>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</si>
  <si>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</si>
  <si>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</si>
  <si>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</si>
  <si>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</si>
  <si>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</si>
  <si>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</si>
  <si>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</si>
  <si>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</si>
  <si>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</si>
  <si>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</si>
  <si>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</si>
  <si>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</si>
  <si>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</si>
  <si>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</si>
  <si>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</si>
  <si>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</si>
  <si>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</si>
  <si>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</si>
  <si>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</si>
  <si>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</si>
  <si>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</si>
  <si>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</si>
  <si>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</si>
  <si>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</si>
  <si>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</si>
  <si>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</si>
  <si>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</si>
  <si>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</si>
  <si>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</si>
  <si>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</si>
  <si>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</si>
  <si>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</si>
  <si>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</si>
  <si>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</si>
  <si>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</si>
  <si>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</si>
  <si>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</si>
  <si>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</si>
  <si>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</si>
  <si>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</si>
  <si>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</si>
  <si>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</si>
  <si>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</si>
  <si>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</si>
  <si>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</si>
  <si>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</si>
  <si>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</si>
  <si>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</si>
  <si>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</si>
  <si>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</si>
  <si>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</si>
  <si>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</si>
  <si>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</si>
  <si>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</si>
  <si>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</si>
  <si>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</si>
  <si>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</si>
  <si>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</si>
  <si>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</si>
  <si>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</si>
  <si>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</si>
  <si>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</si>
  <si>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</si>
  <si>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</si>
  <si>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</si>
  <si>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</si>
  <si>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</si>
  <si>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</si>
  <si>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</si>
  <si>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</si>
  <si>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</si>
  <si>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</si>
  <si>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</si>
  <si>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</si>
  <si>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</si>
  <si>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</si>
  <si>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</si>
  <si>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</si>
  <si>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</si>
  <si>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</si>
  <si>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</si>
  <si>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</si>
  <si>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</si>
  <si>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</si>
  <si>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</si>
  <si>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</si>
  <si>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</si>
  <si>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</si>
  <si>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</si>
  <si>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</si>
  <si>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</si>
  <si>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</si>
  <si>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</si>
  <si>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</si>
  <si>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</si>
  <si>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</si>
  <si>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</si>
  <si>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</si>
  <si>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</si>
  <si>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</si>
  <si>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</si>
  <si>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</si>
  <si>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</si>
  <si>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</si>
  <si>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</si>
  <si>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</si>
  <si>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</si>
  <si>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</si>
  <si>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</si>
  <si>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</si>
  <si>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</si>
  <si>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</si>
  <si>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</si>
  <si>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</si>
  <si>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</si>
  <si>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</si>
  <si>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</si>
  <si>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</si>
  <si>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</si>
  <si>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</si>
  <si>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</si>
  <si>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</si>
  <si>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</si>
  <si>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</si>
  <si>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</si>
  <si>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</si>
  <si>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</si>
  <si>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</si>
  <si>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</si>
  <si>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</si>
  <si>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</si>
  <si>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</si>
  <si>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</si>
  <si>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</si>
  <si>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</si>
  <si>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</si>
  <si>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</si>
  <si>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</si>
  <si>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</si>
  <si>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</si>
  <si>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</si>
  <si>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</si>
  <si>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</si>
  <si>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</si>
  <si>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</si>
  <si>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</si>
  <si>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</si>
  <si>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</si>
  <si>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</si>
  <si>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</si>
  <si>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</si>
  <si>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</si>
  <si>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</si>
  <si>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</si>
  <si>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</si>
  <si>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</si>
  <si>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</si>
  <si>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</si>
  <si>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</si>
  <si>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</si>
  <si>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</si>
  <si>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</si>
  <si>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</si>
  <si>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</si>
  <si>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</si>
  <si>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</si>
  <si>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</si>
  <si>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</si>
  <si>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</si>
  <si>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</si>
  <si>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</si>
  <si>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</si>
  <si>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</si>
  <si>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</si>
  <si>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</si>
  <si>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</si>
  <si>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</si>
  <si>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</si>
  <si>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</si>
  <si>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</si>
  <si>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</si>
  <si>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</si>
  <si>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</si>
  <si>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</si>
  <si>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</si>
  <si>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</si>
  <si>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</si>
  <si>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</si>
  <si>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</si>
  <si>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</si>
  <si>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</si>
  <si>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</si>
  <si>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</si>
  <si>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</si>
  <si>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</si>
  <si>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</si>
  <si>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</si>
  <si>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</si>
  <si>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</si>
  <si>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</si>
  <si>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</si>
  <si>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</si>
  <si>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</si>
  <si>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</si>
  <si>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</si>
  <si>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</si>
  <si>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</si>
  <si>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</si>
  <si>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</si>
  <si>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</si>
  <si>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</si>
  <si>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</si>
  <si>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</si>
  <si>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</si>
  <si>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</si>
  <si>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</si>
  <si>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</si>
  <si>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</si>
  <si>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</si>
  <si>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</si>
  <si>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</si>
  <si>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</si>
  <si>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</si>
  <si>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</si>
  <si>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</si>
  <si>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</si>
  <si>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</si>
  <si>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</si>
  <si>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</si>
  <si>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</si>
  <si>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</si>
  <si>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</si>
  <si>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</si>
  <si>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</si>
  <si>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</si>
  <si>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</si>
  <si>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</si>
  <si>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</si>
  <si>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</si>
  <si>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</si>
  <si>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</si>
  <si>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</si>
  <si>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</si>
  <si>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</si>
  <si>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</si>
  <si>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</si>
  <si>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</si>
  <si>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</si>
  <si>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</si>
  <si>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</si>
  <si>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</si>
  <si>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</si>
  <si>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</si>
  <si>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</si>
  <si>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</si>
  <si>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</si>
  <si>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</si>
  <si>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</si>
  <si>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</si>
  <si>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</si>
  <si>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</si>
  <si>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</si>
  <si>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</si>
  <si>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</si>
  <si>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</si>
  <si>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</si>
  <si>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</si>
  <si>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</si>
  <si>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</si>
  <si>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</si>
  <si>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</si>
  <si>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</si>
  <si>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</si>
  <si>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</si>
  <si>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</si>
  <si>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</si>
  <si>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</si>
  <si>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</si>
  <si>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</si>
  <si>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</si>
  <si>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</si>
  <si>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</si>
  <si>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</si>
  <si>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</si>
  <si>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</si>
  <si>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</si>
  <si>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</si>
  <si>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</si>
  <si>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</si>
  <si>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</si>
  <si>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</si>
  <si>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</si>
  <si>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</si>
  <si>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</si>
  <si>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</si>
  <si>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</si>
  <si>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</si>
  <si>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</si>
  <si>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</si>
  <si>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</si>
  <si>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</si>
  <si>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</si>
  <si>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</si>
  <si>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</si>
  <si>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</si>
  <si>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</si>
  <si>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</si>
  <si>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</si>
  <si>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</si>
  <si>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</si>
  <si>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</si>
  <si>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</si>
  <si>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</si>
  <si>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</si>
  <si>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</si>
  <si>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</si>
  <si>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</si>
  <si>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</si>
  <si>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</si>
  <si>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</si>
  <si>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</si>
  <si>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</si>
  <si>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</si>
  <si>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</si>
  <si>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</si>
  <si>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</si>
  <si>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</si>
  <si>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</si>
  <si>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</si>
  <si>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</si>
  <si>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</si>
  <si>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</si>
  <si>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</si>
  <si>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</si>
  <si>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</si>
  <si>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</si>
  <si>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</si>
  <si>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</si>
  <si>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</si>
  <si>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</si>
  <si>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</si>
  <si>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</si>
  <si>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</si>
  <si>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</si>
  <si>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</si>
  <si>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</si>
  <si>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</si>
  <si>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</si>
  <si>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</si>
  <si>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</si>
  <si>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</si>
  <si>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</si>
  <si>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</si>
  <si>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</si>
  <si>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</si>
  <si>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</si>
  <si>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</si>
  <si>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</si>
  <si>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</si>
  <si>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</si>
  <si>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</si>
  <si>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</si>
  <si>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</si>
  <si>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</si>
  <si>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</si>
  <si>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</si>
  <si>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</si>
  <si>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</si>
  <si>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</si>
  <si>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</si>
  <si>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</si>
  <si>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</si>
  <si>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</si>
  <si>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</si>
  <si>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</si>
  <si>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</si>
  <si>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</si>
  <si>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</si>
  <si>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</si>
  <si>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</si>
  <si>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</si>
  <si>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</si>
  <si>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</si>
  <si>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</si>
  <si>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</si>
  <si>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</si>
  <si>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</si>
  <si>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</si>
  <si>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</si>
  <si>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</si>
  <si>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</si>
  <si>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</si>
  <si>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</si>
  <si>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</si>
  <si>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</si>
  <si>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</si>
  <si>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</si>
  <si>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</si>
  <si>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</si>
  <si>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</si>
  <si>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</si>
  <si>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</si>
  <si>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</si>
  <si>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</si>
  <si>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</si>
  <si>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</si>
  <si>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</si>
  <si>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</si>
  <si>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</si>
  <si>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</si>
  <si>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</si>
  <si>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</si>
  <si>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</si>
  <si>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</si>
  <si>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</si>
  <si>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</si>
  <si>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</si>
  <si>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</si>
  <si>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</si>
  <si>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</si>
  <si>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</si>
  <si>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</si>
  <si>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</si>
  <si>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</si>
  <si>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</si>
  <si>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</si>
  <si>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</si>
  <si>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</si>
  <si>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</si>
  <si>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</si>
  <si>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</si>
  <si>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</si>
  <si>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</si>
  <si>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</si>
  <si>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</si>
  <si>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</si>
  <si>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</si>
  <si>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</si>
  <si>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</si>
  <si>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</si>
  <si>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</si>
  <si>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</si>
  <si>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</si>
  <si>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</si>
  <si>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</si>
  <si>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</si>
  <si>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</si>
  <si>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</si>
  <si>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</si>
  <si>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</si>
  <si>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</si>
  <si>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</si>
  <si>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</si>
  <si>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</si>
  <si>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</si>
  <si>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</si>
  <si>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</si>
  <si>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</si>
  <si>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</si>
  <si>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</si>
  <si>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</si>
  <si>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</si>
  <si>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</si>
  <si>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</si>
  <si>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</si>
  <si>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</si>
  <si>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</si>
  <si>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</si>
  <si>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</si>
  <si>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</si>
  <si>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</si>
  <si>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</si>
  <si>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</si>
  <si>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</si>
  <si>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</si>
  <si>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</si>
  <si>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</si>
  <si>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</si>
  <si>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</si>
  <si>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</si>
  <si>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</si>
  <si>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</si>
  <si>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</si>
  <si>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</si>
  <si>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</si>
  <si>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</si>
  <si>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</si>
  <si>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</si>
  <si>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</si>
  <si>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</si>
  <si>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</si>
  <si>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</si>
  <si>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</si>
  <si>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</si>
  <si>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</si>
  <si>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</si>
  <si>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</si>
  <si>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</si>
  <si>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</si>
  <si>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</si>
  <si>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</si>
  <si>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</si>
  <si>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</si>
  <si>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</si>
  <si>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</si>
  <si>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</si>
  <si>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</si>
  <si>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</si>
  <si>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</si>
  <si>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</si>
  <si>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</si>
  <si>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</si>
  <si>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</si>
  <si>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</si>
  <si>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</si>
  <si>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</si>
  <si>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</si>
  <si>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</si>
  <si>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</si>
  <si>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</si>
  <si>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</si>
  <si>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</si>
  <si>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</si>
  <si>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</si>
  <si>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</si>
  <si>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</si>
  <si>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</si>
  <si>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</si>
  <si>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</si>
  <si>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</si>
  <si>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</si>
  <si>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</si>
  <si>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</si>
  <si>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</si>
  <si>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</si>
  <si>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</si>
  <si>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</si>
  <si>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</si>
  <si>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</si>
  <si>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</si>
  <si>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</si>
  <si>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</si>
  <si>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</si>
  <si>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</si>
  <si>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</si>
  <si>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</si>
  <si>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</si>
  <si>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</si>
  <si>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</si>
  <si>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</si>
  <si>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</si>
  <si>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</si>
  <si>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</si>
  <si>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</si>
  <si>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</si>
  <si>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</si>
  <si>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</si>
  <si>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</si>
  <si>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</si>
  <si>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</si>
  <si>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</si>
  <si>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</si>
  <si>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</si>
  <si>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</si>
  <si>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</si>
  <si>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</si>
  <si>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</si>
  <si>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</si>
  <si>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</si>
  <si>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</si>
  <si>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</si>
  <si>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</si>
  <si>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</si>
  <si>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</si>
  <si>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</si>
  <si>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</si>
  <si>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</si>
  <si>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</si>
  <si>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</si>
  <si>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</si>
  <si>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</si>
  <si>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</si>
  <si>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</si>
  <si>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</si>
  <si>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</si>
  <si>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</si>
  <si>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</si>
  <si>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</si>
  <si>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</si>
  <si>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</si>
  <si>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</si>
  <si>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</si>
  <si>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</si>
  <si>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</si>
  <si>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</si>
  <si>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</si>
  <si>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</si>
  <si>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</si>
  <si>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</si>
  <si>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</si>
  <si>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</si>
  <si>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</si>
  <si>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</si>
  <si>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</si>
  <si>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</si>
  <si>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</si>
  <si>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</si>
  <si>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</si>
  <si>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</si>
  <si>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</si>
  <si>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</si>
  <si>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</si>
  <si>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</si>
  <si>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</si>
  <si>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</si>
  <si>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</si>
  <si>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</si>
  <si>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</si>
  <si>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</si>
  <si>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</si>
  <si>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</si>
  <si>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</si>
  <si>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</si>
  <si>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</si>
  <si>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</si>
  <si>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</si>
  <si>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</si>
  <si>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</si>
  <si>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</si>
  <si>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</si>
  <si>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</si>
  <si>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</si>
  <si>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</si>
  <si>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</si>
  <si>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</si>
  <si>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</si>
  <si>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</si>
  <si>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</si>
  <si>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</si>
  <si>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</si>
  <si>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</si>
  <si>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</si>
  <si>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</si>
  <si>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</si>
  <si>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</si>
  <si>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</si>
  <si>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</si>
  <si>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</si>
  <si>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</si>
  <si>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</si>
  <si>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</si>
  <si>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</si>
  <si>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</si>
  <si>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</si>
  <si>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</si>
  <si>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</si>
  <si>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</si>
  <si>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</si>
  <si>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</si>
  <si>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</si>
  <si>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</si>
  <si>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</si>
  <si>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</si>
  <si>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</si>
  <si>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</si>
  <si>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</si>
  <si>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</si>
  <si>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</si>
  <si>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</si>
  <si>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</si>
  <si>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</si>
  <si>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</si>
  <si>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</si>
  <si>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</si>
  <si>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</si>
  <si>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</si>
  <si>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</si>
  <si>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</si>
  <si>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</si>
  <si>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</si>
  <si>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</si>
  <si>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</si>
  <si>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</si>
  <si>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</si>
  <si>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</si>
  <si>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</si>
  <si>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</si>
  <si>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</si>
  <si>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</si>
  <si>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</si>
  <si>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</si>
  <si>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</si>
  <si>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</si>
  <si>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</si>
  <si>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</si>
  <si>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</si>
  <si>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</si>
  <si>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</si>
  <si>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</si>
  <si>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</si>
  <si>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</si>
  <si>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</si>
  <si>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</si>
  <si>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</si>
  <si>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</si>
  <si>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</si>
  <si>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</si>
  <si>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</si>
  <si>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</si>
  <si>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</si>
  <si>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</si>
  <si>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</si>
  <si>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</si>
  <si>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</si>
  <si>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</si>
  <si>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</si>
  <si>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</si>
  <si>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</si>
  <si>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</si>
  <si>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</si>
  <si>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</si>
  <si>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</si>
  <si>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</si>
  <si>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</si>
  <si>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</si>
  <si>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</si>
  <si>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</si>
  <si>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</si>
  <si>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</si>
  <si>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</si>
  <si>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</si>
  <si>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</si>
  <si>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</si>
  <si>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</si>
  <si>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</si>
  <si>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</si>
  <si>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</si>
  <si>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</si>
  <si>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</si>
  <si>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</si>
  <si>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</si>
  <si>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</si>
  <si>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</si>
  <si>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</si>
  <si>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</si>
  <si>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</si>
  <si>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</si>
  <si>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</si>
  <si>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</si>
  <si>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</si>
  <si>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</si>
  <si>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</si>
  <si>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</si>
  <si>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</si>
  <si>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</si>
  <si>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</si>
  <si>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</si>
  <si>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</si>
  <si>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</si>
  <si>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</si>
  <si>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</si>
  <si>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</si>
  <si>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</si>
  <si>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</si>
  <si>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</si>
  <si>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</si>
  <si>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</si>
  <si>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</si>
  <si>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</si>
  <si>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</si>
  <si>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</si>
  <si>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</si>
  <si>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</si>
  <si>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</si>
  <si>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</si>
  <si>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</si>
  <si>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</si>
  <si>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</si>
  <si>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</si>
  <si>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</si>
  <si>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</si>
  <si>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</si>
  <si>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</si>
  <si>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</si>
  <si>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</si>
  <si>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</si>
  <si>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</si>
  <si>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</si>
  <si>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</si>
  <si>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</si>
  <si>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</si>
  <si>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</si>
  <si>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</si>
  <si>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</si>
  <si>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</si>
  <si>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</si>
  <si>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</si>
  <si>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</si>
  <si>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</si>
  <si>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</si>
  <si>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</si>
  <si>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</si>
  <si>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</si>
  <si>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</si>
  <si>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</si>
  <si>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</si>
  <si>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</si>
  <si>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</si>
  <si>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</si>
  <si>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</si>
  <si>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</si>
  <si>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</si>
  <si>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</si>
  <si>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</si>
  <si>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</si>
  <si>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</si>
  <si>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</si>
  <si>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</si>
  <si>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</si>
  <si>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</si>
  <si>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</si>
  <si>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</si>
  <si>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</si>
  <si>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</si>
  <si>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</si>
  <si>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</si>
  <si>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</si>
  <si>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</si>
  <si>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</si>
  <si>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</si>
  <si>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</si>
  <si>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</si>
  <si>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</si>
  <si>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</si>
  <si>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</si>
  <si>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</si>
  <si>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</si>
  <si>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</si>
  <si>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</si>
  <si>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</si>
  <si>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</si>
  <si>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</si>
  <si>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</si>
  <si>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</si>
  <si>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</si>
  <si>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</si>
  <si>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</si>
  <si>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</si>
  <si>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</si>
  <si>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</si>
  <si>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</si>
  <si>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</si>
  <si>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</si>
  <si>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</si>
  <si>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</si>
  <si>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</si>
  <si>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</si>
  <si>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</si>
  <si>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</si>
  <si>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</si>
  <si>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</si>
  <si>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</si>
  <si>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</si>
  <si>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</si>
  <si>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</si>
  <si>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</si>
  <si>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</si>
  <si>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</si>
  <si>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</si>
  <si>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</si>
  <si>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</si>
  <si>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</si>
  <si>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</si>
  <si>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</si>
  <si>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</si>
  <si>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</si>
  <si>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</si>
  <si>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</si>
  <si>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</si>
  <si>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</si>
  <si>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</si>
  <si>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</si>
  <si>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</si>
  <si>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</si>
  <si>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</si>
  <si>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</si>
  <si>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</si>
  <si>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</si>
  <si>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</si>
  <si>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</si>
  <si>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</si>
  <si>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</si>
  <si>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</si>
  <si>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</si>
  <si>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</si>
  <si>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</si>
  <si>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</si>
  <si>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</si>
  <si>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</si>
  <si>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</si>
  <si>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</si>
  <si>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</si>
  <si>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</si>
  <si>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</si>
  <si>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</si>
  <si>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</si>
  <si>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</si>
  <si>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</si>
  <si>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</si>
  <si>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</si>
  <si>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</si>
  <si>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</si>
  <si>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</si>
  <si>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</si>
  <si>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</si>
  <si>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</si>
  <si>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</si>
  <si>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</si>
  <si>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</si>
  <si>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</si>
  <si>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</si>
  <si>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</si>
  <si>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</si>
  <si>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</si>
  <si>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</si>
  <si>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</si>
  <si>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</si>
  <si>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</si>
  <si>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</si>
  <si>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</si>
  <si>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</si>
  <si>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</si>
  <si>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</si>
  <si>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</si>
  <si>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</si>
  <si>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</si>
  <si>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</si>
  <si>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</si>
  <si>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</si>
  <si>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</si>
  <si>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</si>
  <si>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</si>
  <si>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</si>
  <si>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</si>
  <si>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</si>
  <si>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</si>
  <si>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</si>
  <si>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</si>
  <si>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</si>
  <si>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</si>
  <si>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</si>
  <si>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</si>
  <si>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</si>
  <si>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</si>
  <si>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</si>
  <si>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</si>
  <si>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</si>
  <si>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</si>
  <si>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</si>
  <si>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</si>
  <si>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</si>
  <si>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</si>
  <si>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</si>
  <si>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</si>
  <si>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</si>
  <si>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</si>
  <si>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</si>
  <si>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</si>
  <si>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</si>
  <si>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</si>
  <si>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</si>
  <si>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</si>
  <si>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</si>
  <si>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</si>
  <si>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</si>
  <si>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</si>
  <si>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</si>
  <si>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</si>
  <si>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</si>
  <si>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</si>
  <si>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</si>
  <si>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</si>
  <si>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</si>
  <si>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</si>
  <si>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</si>
  <si>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</si>
  <si>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</si>
  <si>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</si>
  <si>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</si>
  <si>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</si>
  <si>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</si>
  <si>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</si>
  <si>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</si>
  <si>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</si>
  <si>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</si>
  <si>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</si>
  <si>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</si>
  <si>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</si>
  <si>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</si>
  <si>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</si>
  <si>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</si>
  <si>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</si>
  <si>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</si>
  <si>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</si>
  <si>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</si>
  <si>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</si>
  <si>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</si>
  <si>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</si>
  <si>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</si>
  <si>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</si>
  <si>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</si>
  <si>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</si>
  <si>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</si>
  <si>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</si>
  <si>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</si>
  <si>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</si>
  <si>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</si>
  <si>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</si>
  <si>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</si>
  <si>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</si>
  <si>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</si>
  <si>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</si>
  <si>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</si>
  <si>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</si>
  <si>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</si>
  <si>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</si>
  <si>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</si>
  <si>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</si>
  <si>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</si>
  <si>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</si>
  <si>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</si>
  <si>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</si>
  <si>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</si>
  <si>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</si>
  <si>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</si>
  <si>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</si>
  <si>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</si>
  <si>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</si>
  <si>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</si>
  <si>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</si>
  <si>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</si>
  <si>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</si>
  <si>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</si>
  <si>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</si>
  <si>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</si>
  <si>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</si>
  <si>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</si>
  <si>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</si>
  <si>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</si>
  <si>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</si>
  <si>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</si>
  <si>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</si>
  <si>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</si>
  <si>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</si>
  <si>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</si>
  <si>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</si>
  <si>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</si>
  <si>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</si>
  <si>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</si>
  <si>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</si>
  <si>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</si>
  <si>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</si>
  <si>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</si>
  <si>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</si>
  <si>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</si>
  <si>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</si>
  <si>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</si>
  <si>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</si>
  <si>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</si>
  <si>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</si>
  <si>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</si>
  <si>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</si>
  <si>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</si>
  <si>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</si>
  <si>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</si>
  <si>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</si>
  <si>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</si>
  <si>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</si>
  <si>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</si>
  <si>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</si>
  <si>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</si>
  <si>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</si>
  <si>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</si>
  <si>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</si>
  <si>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</si>
  <si>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</si>
  <si>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</si>
  <si>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</si>
  <si>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</si>
  <si>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</si>
  <si>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</si>
  <si>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</si>
  <si>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</si>
  <si>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</si>
  <si>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</si>
  <si>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</si>
  <si>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</si>
  <si>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</si>
  <si>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</si>
  <si>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</si>
  <si>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</si>
  <si>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</si>
  <si>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</si>
  <si>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</si>
  <si>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</si>
  <si>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</si>
  <si>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</si>
  <si>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</si>
  <si>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</si>
  <si>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</si>
  <si>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</si>
  <si>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</si>
  <si>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</si>
  <si>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</si>
  <si>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</si>
  <si>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</si>
  <si>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</si>
  <si>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</si>
  <si>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</si>
  <si>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</si>
  <si>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</si>
  <si>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</si>
  <si>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</si>
  <si>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</si>
  <si>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</si>
  <si>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</si>
  <si>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</si>
  <si>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</si>
  <si>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</si>
  <si>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</si>
  <si>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</si>
  <si>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</si>
  <si>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</si>
  <si>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</si>
  <si>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</si>
  <si>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</si>
  <si>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</si>
  <si>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</si>
  <si>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</si>
  <si>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</si>
  <si>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</si>
  <si>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</si>
  <si>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</si>
  <si>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</si>
  <si>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</si>
  <si>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</si>
  <si>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</si>
  <si>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</si>
  <si>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</si>
  <si>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</si>
  <si>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</si>
  <si>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</si>
  <si>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</si>
  <si>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</si>
  <si>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</si>
  <si>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</si>
  <si>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</si>
  <si>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</si>
  <si>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</si>
  <si>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</si>
  <si>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</si>
  <si>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</si>
  <si>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</si>
  <si>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</si>
  <si>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</si>
  <si>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</si>
  <si>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</si>
  <si>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</si>
  <si>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</si>
  <si>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</si>
  <si>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</si>
  <si>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</si>
  <si>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</si>
  <si>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</si>
  <si>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</si>
  <si>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</si>
  <si>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</si>
  <si>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</si>
  <si>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</si>
  <si>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</si>
  <si>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</si>
  <si>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</si>
  <si>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</si>
  <si>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</si>
  <si>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</si>
  <si>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</si>
  <si>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</si>
  <si>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</si>
  <si>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</si>
  <si>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</si>
  <si>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</si>
  <si>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</si>
  <si>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</si>
  <si>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</si>
  <si>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</si>
  <si>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</si>
  <si>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</si>
  <si>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</si>
  <si>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</si>
  <si>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</si>
  <si>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</si>
  <si>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</si>
  <si>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</si>
  <si>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</si>
  <si>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</si>
  <si>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</si>
  <si>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</si>
  <si>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</si>
  <si>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</si>
  <si>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</si>
  <si>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</si>
  <si>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</si>
  <si>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</si>
  <si>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</si>
  <si>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</si>
  <si>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</si>
  <si>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</si>
  <si>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</si>
  <si>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</si>
  <si>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</si>
  <si>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</si>
  <si>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</si>
  <si>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</si>
  <si>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</si>
  <si>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</si>
  <si>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</si>
  <si>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</si>
  <si>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</si>
  <si>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</si>
  <si>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</si>
  <si>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</si>
  <si>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</si>
  <si>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</si>
  <si>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</si>
  <si>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</si>
  <si>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</si>
  <si>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</si>
  <si>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</si>
  <si>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</si>
  <si>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</si>
  <si>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</si>
  <si>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</si>
  <si>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</si>
  <si>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</si>
  <si>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</si>
  <si>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</si>
  <si>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</si>
  <si>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</si>
  <si>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</si>
  <si>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</si>
  <si>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</si>
  <si>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</si>
  <si>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</si>
  <si>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</si>
  <si>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</si>
  <si>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</si>
  <si>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</si>
  <si>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</si>
  <si>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</si>
  <si>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</si>
  <si>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</si>
  <si>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</si>
  <si>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</si>
  <si>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</si>
  <si>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</si>
  <si>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</si>
  <si>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</si>
  <si>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</si>
  <si>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</si>
  <si>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</si>
  <si>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</si>
  <si>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</si>
  <si>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</si>
  <si>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</si>
  <si>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</si>
  <si>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</si>
  <si>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</si>
  <si>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</si>
  <si>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</si>
  <si>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</si>
  <si>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</si>
  <si>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</si>
  <si>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</si>
  <si>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</si>
  <si>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</si>
  <si>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</si>
  <si>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</si>
  <si>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</si>
  <si>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</si>
  <si>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</si>
  <si>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</si>
  <si>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</si>
  <si>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</si>
  <si>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</si>
  <si>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</si>
  <si>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</si>
  <si>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</si>
  <si>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</si>
  <si>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</si>
  <si>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</si>
  <si>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</si>
  <si>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</si>
  <si>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</si>
  <si>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</si>
  <si>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</si>
  <si>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</si>
  <si>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</si>
  <si>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</si>
  <si>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</si>
  <si>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</si>
  <si>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</si>
  <si>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</si>
  <si>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</si>
  <si>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</si>
  <si>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</si>
  <si>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</si>
  <si>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</si>
  <si>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</si>
  <si>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</si>
  <si>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</si>
  <si>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</si>
  <si>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</si>
  <si>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</si>
  <si>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</si>
  <si>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</si>
  <si>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</si>
  <si>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</si>
  <si>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</si>
  <si>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</si>
  <si>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</si>
  <si>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</si>
  <si>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</si>
  <si>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</si>
  <si>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</si>
  <si>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</si>
  <si>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</si>
  <si>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</si>
  <si>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</si>
  <si>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</si>
  <si>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</si>
  <si>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</si>
  <si>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</si>
  <si>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</si>
  <si>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</si>
  <si>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</si>
  <si>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</si>
  <si>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</si>
  <si>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</si>
  <si>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</si>
  <si>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</si>
  <si>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</si>
  <si>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</si>
  <si>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</si>
  <si>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</si>
  <si>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</si>
  <si>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</si>
  <si>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</si>
  <si>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</si>
  <si>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</si>
  <si>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</si>
  <si>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</si>
  <si>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</si>
  <si>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</si>
  <si>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</si>
  <si>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</si>
  <si>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</si>
  <si>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</si>
  <si>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</si>
  <si>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</si>
  <si>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</si>
  <si>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</si>
  <si>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</si>
  <si>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</si>
  <si>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</si>
  <si>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</si>
  <si>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</si>
  <si>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</si>
  <si>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</si>
  <si>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</si>
  <si>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</si>
  <si>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</si>
  <si>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</si>
  <si>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</si>
  <si>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</si>
  <si>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</si>
  <si>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</si>
  <si>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</si>
  <si>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</si>
  <si>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</si>
  <si>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</si>
  <si>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</si>
  <si>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</si>
  <si>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</si>
  <si>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</si>
  <si>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</si>
  <si>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</si>
  <si>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</si>
  <si>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</si>
  <si>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</si>
  <si>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</si>
  <si>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</si>
  <si>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</si>
  <si>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</si>
  <si>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</si>
  <si>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</si>
  <si>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</si>
  <si>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</si>
  <si>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</si>
  <si>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</si>
  <si>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</si>
  <si>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</si>
  <si>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</si>
  <si>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</si>
  <si>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</si>
  <si>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</si>
  <si>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</si>
  <si>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</si>
  <si>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</si>
  <si>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</si>
  <si>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</si>
  <si>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</si>
  <si>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</si>
  <si>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</si>
  <si>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</si>
  <si>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</si>
  <si>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</si>
  <si>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</si>
  <si>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</si>
  <si>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</si>
  <si>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</si>
  <si>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</si>
  <si>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</si>
  <si>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</si>
  <si>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</si>
  <si>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</si>
  <si>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</si>
  <si>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</si>
  <si>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</si>
  <si>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</si>
  <si>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</si>
  <si>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</si>
  <si>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</si>
  <si>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</si>
  <si>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</si>
  <si>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</si>
  <si>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</si>
  <si>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</si>
  <si>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</si>
  <si>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</si>
  <si>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</si>
  <si>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</si>
  <si>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</si>
  <si>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</si>
  <si>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</si>
  <si>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</si>
  <si>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</si>
  <si>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</si>
  <si>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</si>
  <si>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</si>
  <si>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</si>
  <si>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</si>
  <si>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</si>
  <si>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</si>
  <si>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</si>
  <si>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</si>
  <si>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</si>
  <si>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</si>
  <si>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</si>
  <si>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</si>
  <si>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</si>
  <si>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</si>
  <si>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</si>
  <si>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</si>
  <si>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</si>
  <si>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</si>
  <si>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</si>
  <si>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</si>
  <si>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</si>
  <si>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</si>
  <si>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</si>
  <si>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</si>
  <si>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</si>
  <si>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</si>
  <si>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</si>
  <si>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</si>
  <si>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</si>
  <si>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</si>
  <si>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</si>
  <si>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</si>
  <si>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</si>
  <si>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</si>
  <si>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</si>
  <si>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</si>
  <si>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</si>
  <si>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</si>
  <si>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</si>
  <si>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</si>
  <si>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</si>
  <si>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</si>
  <si>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</si>
  <si>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</si>
  <si>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</si>
  <si>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</si>
  <si>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</si>
  <si>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</si>
  <si>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</si>
  <si>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</si>
  <si>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</si>
  <si>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</si>
  <si>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</si>
  <si>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</si>
  <si>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</si>
  <si>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</si>
  <si>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</si>
  <si>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</si>
  <si>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</si>
  <si>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</si>
  <si>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</si>
  <si>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</si>
  <si>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</si>
  <si>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</si>
  <si>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</si>
  <si>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</si>
  <si>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</si>
  <si>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</si>
  <si>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</si>
  <si>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</si>
  <si>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</si>
  <si>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</si>
  <si>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</si>
  <si>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</si>
  <si>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</si>
  <si>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</si>
  <si>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</si>
  <si>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</si>
  <si>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</si>
  <si>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</si>
  <si>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</si>
  <si>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</si>
  <si>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</si>
  <si>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</si>
  <si>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</si>
  <si>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</si>
  <si>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</si>
  <si>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</si>
  <si>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</si>
  <si>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</si>
  <si>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</si>
  <si>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</si>
  <si>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</si>
  <si>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</si>
  <si>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</si>
  <si>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</si>
  <si>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</si>
  <si>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</si>
  <si>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</si>
  <si>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</si>
  <si>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</si>
  <si>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</si>
  <si>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</si>
  <si>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</si>
  <si>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</si>
  <si>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</si>
  <si>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</si>
  <si>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</si>
  <si>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</si>
  <si>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</si>
  <si>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</si>
  <si>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</si>
  <si>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</si>
  <si>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</si>
  <si>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</si>
  <si>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</si>
  <si>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</si>
  <si>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</si>
  <si>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</si>
  <si>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</si>
  <si>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</si>
  <si>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</si>
  <si>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</si>
  <si>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</si>
  <si>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</si>
  <si>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</si>
  <si>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</si>
  <si>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</si>
  <si>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</si>
  <si>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</si>
  <si>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</si>
  <si>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</si>
  <si>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</si>
  <si>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</si>
  <si>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</si>
  <si>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</si>
  <si>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</si>
  <si>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</si>
  <si>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</si>
  <si>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</si>
  <si>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</si>
  <si>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</si>
  <si>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</si>
  <si>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</si>
  <si>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</si>
  <si>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</si>
  <si>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</si>
  <si>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</si>
  <si>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</si>
  <si>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</si>
  <si>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</si>
  <si>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</si>
  <si>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</si>
  <si>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</si>
  <si>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</si>
  <si>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</si>
  <si>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</si>
  <si>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</si>
  <si>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</si>
  <si>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</si>
  <si>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</si>
  <si>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</si>
  <si>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</si>
  <si>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</si>
  <si>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</si>
  <si>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</si>
  <si>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</si>
  <si>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</si>
  <si>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</si>
  <si>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</si>
  <si>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</si>
  <si>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</si>
  <si>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</si>
  <si>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</si>
  <si>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</si>
  <si>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</si>
  <si>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</si>
  <si>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</si>
  <si>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</si>
  <si>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</si>
  <si>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</si>
  <si>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</si>
  <si>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</si>
  <si>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</si>
  <si>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</si>
  <si>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</si>
  <si>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</si>
  <si>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</si>
  <si>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</si>
  <si>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</si>
  <si>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</si>
  <si>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</si>
  <si>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</si>
  <si>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</si>
  <si>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</si>
  <si>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</si>
  <si>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</si>
  <si>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</si>
  <si>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</si>
  <si>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</si>
  <si>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</si>
  <si>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</si>
  <si>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</si>
  <si>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</si>
  <si>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</si>
  <si>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</si>
  <si>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</si>
  <si>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</si>
  <si>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</si>
  <si>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</si>
  <si>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</si>
  <si>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</si>
  <si>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</si>
  <si>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</si>
  <si>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</si>
  <si>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</si>
  <si>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</si>
  <si>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</si>
  <si>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</si>
  <si>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</si>
  <si>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</si>
  <si>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</si>
  <si>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</si>
  <si>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</si>
  <si>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</si>
  <si>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</si>
  <si>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</si>
  <si>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</si>
  <si>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</si>
  <si>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</si>
  <si>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</si>
  <si>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</si>
  <si>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</si>
  <si>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</si>
  <si>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</si>
  <si>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</si>
  <si>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</si>
  <si>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</si>
  <si>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</si>
  <si>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</si>
  <si>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</si>
  <si>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</si>
  <si>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</si>
  <si>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</si>
  <si>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</si>
  <si>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</si>
  <si>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</si>
  <si>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</si>
  <si>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</si>
  <si>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</si>
  <si>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</si>
  <si>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</si>
  <si>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</si>
  <si>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</si>
  <si>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</si>
  <si>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</si>
  <si>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</si>
  <si>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</si>
  <si>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</si>
  <si>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</si>
  <si>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</si>
  <si>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</si>
  <si>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</si>
  <si>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</si>
  <si>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</si>
  <si>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</si>
  <si>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</si>
  <si>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</si>
  <si>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</si>
  <si>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</si>
  <si>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</si>
  <si>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</si>
  <si>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</si>
  <si>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</si>
  <si>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</si>
  <si>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</si>
  <si>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</si>
  <si>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</si>
  <si>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</si>
  <si>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</si>
  <si>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</si>
  <si>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</si>
  <si>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</si>
  <si>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</si>
  <si>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</si>
  <si>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</si>
  <si>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</si>
  <si>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</si>
  <si>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</si>
  <si>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</si>
  <si>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</si>
  <si>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</si>
  <si>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</si>
  <si>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</si>
  <si>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</si>
  <si>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</si>
  <si>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</si>
  <si>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</si>
  <si>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</si>
  <si>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</si>
  <si>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</si>
  <si>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</si>
  <si>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</si>
  <si>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</si>
  <si>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</si>
  <si>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</si>
  <si>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</si>
  <si>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</si>
  <si>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</si>
  <si>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</si>
  <si>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</si>
  <si>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</si>
  <si>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</si>
  <si>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</si>
  <si>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</si>
  <si>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</si>
  <si>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</si>
  <si>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</si>
  <si>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</si>
  <si>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</si>
  <si>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</si>
  <si>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</si>
  <si>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</si>
  <si>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</si>
  <si>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</si>
  <si>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</si>
  <si>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</si>
  <si>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</si>
  <si>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</si>
  <si>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</si>
  <si>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</si>
  <si>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</si>
  <si>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</si>
  <si>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</si>
  <si>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</si>
  <si>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</si>
  <si>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</si>
  <si>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</si>
  <si>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</si>
  <si>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</si>
  <si>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</si>
  <si>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</si>
  <si>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</si>
  <si>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</si>
  <si>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</si>
  <si>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</si>
  <si>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</si>
  <si>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</si>
  <si>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</si>
  <si>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</si>
  <si>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</si>
  <si>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</si>
  <si>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</si>
  <si>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</si>
  <si>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</si>
  <si>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</si>
  <si>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</si>
  <si>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</si>
  <si>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</si>
  <si>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</si>
  <si>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</si>
  <si>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</si>
  <si>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</si>
  <si>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</si>
  <si>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</si>
  <si>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</si>
  <si>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</si>
  <si>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</si>
  <si>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</si>
  <si>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</si>
  <si>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</si>
  <si>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</si>
  <si>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</si>
  <si>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</si>
  <si>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</si>
  <si>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</si>
  <si>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</si>
  <si>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</si>
  <si>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</si>
  <si>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</si>
  <si>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</si>
  <si>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</si>
  <si>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</si>
  <si>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</si>
  <si>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</si>
  <si>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</si>
  <si>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</si>
  <si>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</si>
  <si>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</si>
  <si>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</si>
  <si>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</si>
  <si>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</si>
  <si>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</si>
  <si>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</si>
  <si>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</si>
  <si>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</si>
  <si>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</si>
  <si>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</si>
  <si>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</si>
  <si>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</si>
  <si>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</si>
  <si>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</si>
  <si>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</si>
  <si>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</si>
  <si>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</si>
  <si>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</si>
  <si>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</si>
  <si>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</si>
  <si>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</si>
  <si>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</si>
  <si>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</si>
  <si>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</si>
  <si>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</si>
  <si>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</si>
  <si>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</si>
  <si>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</si>
  <si>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</si>
  <si>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</si>
  <si>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</si>
  <si>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</si>
  <si>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</si>
  <si>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</si>
  <si>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</si>
  <si>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</si>
  <si>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</si>
  <si>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</si>
  <si>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</si>
  <si>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</si>
  <si>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</si>
  <si>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</si>
  <si>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</si>
  <si>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</si>
  <si>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</si>
  <si>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</si>
  <si>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</si>
  <si>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</si>
  <si>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</si>
  <si>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</si>
  <si>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</si>
  <si>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</si>
  <si>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</si>
  <si>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</si>
  <si>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</si>
  <si>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</si>
  <si>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</si>
  <si>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</si>
  <si>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</si>
  <si>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</si>
  <si>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</si>
  <si>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</si>
  <si>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</si>
  <si>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</si>
  <si>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</si>
  <si>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</si>
  <si>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</si>
  <si>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</si>
  <si>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</si>
  <si>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</si>
  <si>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</si>
  <si>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</si>
  <si>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</si>
  <si>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</si>
  <si>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</si>
  <si>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</si>
  <si>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</si>
  <si>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</si>
  <si>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</si>
  <si>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</si>
  <si>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</si>
  <si>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</si>
  <si>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</si>
  <si>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</si>
  <si>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</si>
  <si>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</si>
  <si>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</si>
  <si>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</si>
  <si>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</si>
  <si>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</si>
  <si>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</si>
  <si>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</si>
  <si>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</si>
  <si>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</si>
  <si>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</si>
  <si>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</si>
  <si>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</si>
  <si>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</si>
  <si>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</si>
  <si>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</si>
  <si>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</si>
  <si>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</si>
  <si>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</si>
  <si>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</si>
  <si>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</si>
  <si>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</si>
  <si>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</si>
  <si>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</si>
  <si>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</si>
  <si>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</si>
  <si>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</si>
  <si>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</si>
  <si>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</si>
  <si>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</si>
  <si>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</si>
  <si>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</si>
  <si>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</si>
  <si>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</si>
  <si>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</si>
  <si>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</si>
  <si>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</si>
  <si>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</si>
  <si>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</si>
  <si>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</si>
  <si>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</si>
  <si>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</si>
  <si>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</si>
  <si>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</si>
  <si>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</si>
  <si>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</si>
  <si>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</si>
  <si>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</si>
  <si>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</si>
  <si>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</si>
  <si>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</si>
  <si>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</si>
  <si>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</si>
  <si>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</si>
  <si>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</si>
  <si>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</si>
  <si>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</si>
  <si>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</si>
  <si>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</si>
  <si>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</si>
  <si>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</si>
  <si>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</si>
  <si>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</si>
  <si>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</si>
  <si>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</si>
  <si>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</si>
  <si>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</si>
  <si>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</si>
  <si>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</si>
  <si>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</si>
  <si>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</si>
  <si>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</si>
  <si>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</si>
  <si>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</si>
  <si>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</si>
  <si>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</si>
  <si>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</si>
  <si>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</si>
  <si>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</si>
  <si>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</si>
  <si>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</si>
  <si>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</si>
  <si>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</si>
  <si>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</si>
  <si>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</si>
  <si>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</si>
  <si>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</si>
  <si>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</si>
  <si>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</si>
  <si>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</si>
  <si>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</si>
  <si>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</si>
  <si>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</si>
  <si>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</si>
  <si>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</si>
  <si>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</si>
  <si>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</si>
  <si>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</si>
  <si>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</si>
  <si>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</si>
  <si>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</si>
  <si>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</si>
  <si>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</si>
  <si>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</si>
  <si>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</si>
  <si>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</si>
  <si>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</si>
  <si>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</si>
  <si>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</si>
  <si>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</si>
  <si>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</si>
  <si>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</si>
  <si>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</si>
  <si>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</si>
  <si>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</si>
  <si>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</si>
  <si>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</si>
  <si>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</si>
  <si>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</si>
  <si>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</si>
  <si>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</si>
  <si>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</si>
  <si>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</si>
  <si>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</si>
  <si>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</si>
  <si>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</si>
  <si>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</si>
  <si>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</si>
  <si>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</si>
  <si>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</si>
  <si>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</si>
  <si>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</si>
  <si>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</si>
  <si>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</si>
  <si>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</si>
  <si>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</si>
  <si>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</si>
  <si>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</si>
  <si>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</si>
  <si>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</si>
  <si>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</si>
  <si>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</si>
  <si>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</si>
  <si>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</si>
  <si>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</si>
  <si>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</si>
  <si>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</si>
  <si>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</si>
  <si>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</si>
  <si>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</si>
  <si>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</si>
  <si>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</si>
  <si>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</si>
  <si>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</si>
  <si>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</si>
  <si>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</si>
  <si>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</si>
  <si>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</si>
  <si>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</si>
  <si>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</si>
  <si>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</si>
  <si>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</si>
  <si>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</si>
  <si>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</si>
  <si>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</si>
  <si>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</si>
  <si>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</si>
  <si>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</si>
  <si>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</si>
  <si>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</si>
  <si>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</si>
  <si>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</si>
  <si>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</si>
  <si>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</si>
  <si>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</si>
  <si>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</si>
  <si>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</si>
  <si>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</si>
  <si>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</si>
  <si>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</si>
  <si>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</si>
  <si>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</si>
  <si>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</si>
  <si>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</si>
  <si>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</si>
  <si>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</si>
  <si>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</si>
  <si>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</si>
  <si>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</si>
  <si>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</si>
  <si>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</si>
  <si>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</si>
  <si>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</si>
  <si>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</si>
  <si>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</si>
  <si>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</si>
  <si>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</si>
  <si>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</si>
  <si>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</si>
  <si>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</si>
  <si>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</si>
  <si>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</si>
  <si>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</si>
  <si>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</si>
  <si>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</si>
  <si>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</si>
  <si>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</si>
  <si>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</si>
  <si>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</si>
  <si>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</si>
  <si>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</si>
  <si>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</si>
  <si>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</si>
  <si>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</si>
  <si>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</si>
  <si>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</si>
  <si>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</si>
  <si>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</si>
  <si>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</si>
  <si>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</si>
  <si>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</si>
  <si>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</si>
  <si>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</si>
  <si>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</si>
  <si>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</si>
  <si>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</si>
  <si>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</si>
  <si>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</si>
  <si>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</si>
  <si>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</si>
  <si>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</si>
  <si>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</si>
  <si>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</si>
  <si>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</si>
  <si>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</si>
  <si>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</si>
  <si>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</si>
  <si>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</si>
  <si>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</si>
  <si>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</si>
  <si>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</si>
  <si>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</si>
  <si>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</si>
  <si>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</si>
  <si>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</si>
  <si>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</si>
  <si>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</si>
  <si>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</si>
  <si>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</si>
  <si>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</si>
  <si>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</si>
  <si>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</si>
  <si>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</si>
  <si>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</si>
  <si>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</si>
  <si>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</si>
  <si>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</si>
  <si>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</si>
  <si>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</si>
  <si>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</si>
  <si>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</si>
  <si>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</si>
  <si>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</si>
  <si>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</si>
  <si>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</si>
  <si>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</si>
  <si>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</si>
  <si>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</si>
  <si>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</si>
  <si>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</si>
  <si>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</si>
  <si>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</si>
  <si>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</si>
  <si>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</si>
  <si>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</si>
  <si>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</si>
  <si>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</si>
  <si>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</si>
  <si>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</si>
  <si>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</si>
  <si>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</si>
  <si>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</si>
  <si>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</si>
  <si>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</si>
  <si>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</si>
  <si>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</si>
  <si>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</si>
  <si>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</si>
  <si>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</si>
  <si>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</si>
  <si>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</si>
  <si>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</si>
  <si>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</si>
  <si>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</si>
  <si>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</si>
  <si>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</si>
  <si>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</si>
  <si>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</si>
  <si>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</si>
  <si>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</si>
  <si>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</si>
  <si>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</si>
  <si>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</si>
  <si>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</si>
  <si>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</si>
  <si>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</si>
  <si>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</si>
  <si>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</si>
  <si>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</si>
  <si>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</si>
  <si>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</si>
  <si>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</si>
  <si>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</si>
  <si>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</si>
  <si>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</si>
  <si>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</si>
  <si>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</si>
  <si>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</si>
  <si>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</si>
  <si>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</si>
  <si>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</si>
  <si>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</si>
  <si>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</si>
  <si>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</si>
  <si>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</si>
  <si>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</si>
  <si>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</si>
  <si>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</si>
  <si>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</si>
  <si>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</si>
  <si>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</si>
  <si>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</si>
  <si>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</si>
  <si>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</si>
  <si>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</si>
  <si>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</si>
  <si>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</si>
  <si>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</si>
  <si>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</si>
  <si>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</si>
  <si>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</si>
  <si>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</si>
  <si>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</si>
  <si>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</si>
  <si>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</si>
  <si>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</si>
  <si>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</si>
  <si>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</si>
  <si>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</si>
  <si>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</si>
  <si>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</si>
  <si>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</si>
  <si>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</si>
  <si>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</si>
  <si>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</si>
  <si>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</si>
  <si>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</si>
  <si>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</si>
  <si>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</si>
  <si>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</si>
  <si>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</si>
  <si>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</si>
  <si>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</si>
  <si>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</si>
  <si>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</si>
  <si>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</si>
  <si>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</si>
  <si>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</si>
  <si>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</si>
  <si>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</si>
  <si>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</si>
  <si>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</si>
  <si>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</si>
  <si>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</si>
  <si>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</si>
  <si>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</si>
  <si>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</si>
  <si>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</si>
  <si>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</si>
  <si>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</si>
  <si>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</si>
  <si>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</si>
  <si>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</si>
  <si>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</si>
  <si>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</si>
  <si>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</si>
  <si>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</si>
  <si>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</si>
  <si>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</si>
  <si>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</si>
  <si>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</si>
  <si>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</si>
  <si>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</si>
  <si>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</si>
  <si>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</si>
  <si>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</si>
  <si>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</si>
  <si>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</si>
  <si>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</si>
  <si>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</si>
  <si>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</si>
  <si>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</si>
  <si>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</si>
  <si>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</si>
  <si>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</si>
  <si>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</si>
  <si>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</si>
  <si>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</si>
  <si>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</si>
  <si>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</si>
  <si>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</si>
  <si>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</si>
  <si>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</si>
  <si>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</si>
  <si>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</si>
  <si>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</si>
  <si>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</si>
  <si>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</si>
  <si>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</si>
  <si>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</si>
  <si>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</si>
  <si>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</si>
  <si>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</si>
  <si>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</si>
  <si>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</si>
  <si>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</si>
  <si>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</si>
  <si>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</si>
  <si>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</si>
  <si>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</si>
  <si>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</si>
  <si>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</si>
  <si>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</si>
  <si>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</si>
  <si>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</si>
  <si>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</si>
  <si>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</si>
  <si>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</si>
  <si>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</si>
  <si>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</si>
  <si>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</si>
  <si>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</si>
  <si>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</si>
  <si>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</si>
  <si>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</si>
  <si>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</si>
  <si>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</si>
  <si>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</si>
  <si>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</si>
  <si>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</si>
  <si>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</si>
  <si>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</si>
  <si>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</si>
  <si>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</si>
  <si>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</si>
  <si>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</si>
  <si>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</si>
  <si>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</si>
  <si>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</si>
  <si>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</si>
  <si>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</si>
  <si>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</si>
  <si>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</si>
  <si>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</si>
  <si>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</si>
  <si>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</si>
  <si>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</si>
  <si>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</si>
  <si>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</si>
  <si>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</si>
  <si>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</si>
  <si>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</si>
  <si>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</si>
  <si>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</si>
  <si>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</si>
  <si>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</si>
  <si>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</si>
  <si>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</si>
  <si>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</si>
  <si>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</si>
  <si>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</si>
  <si>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</si>
  <si>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</si>
  <si>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</si>
  <si>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</si>
  <si>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</si>
  <si>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</si>
  <si>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</si>
  <si>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</si>
  <si>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</si>
  <si>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</si>
  <si>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</si>
  <si>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</si>
  <si>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</si>
  <si>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</si>
  <si>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</si>
  <si>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</si>
  <si>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</si>
  <si>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</si>
  <si>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</si>
  <si>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</si>
  <si>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</si>
  <si>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</si>
  <si>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</si>
  <si>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</si>
  <si>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</si>
  <si>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</si>
  <si>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</si>
  <si>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</si>
  <si>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</si>
  <si>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</si>
  <si>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</si>
  <si>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</si>
  <si>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</si>
  <si>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</si>
  <si>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</si>
  <si>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</si>
  <si>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</si>
  <si>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</si>
  <si>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</si>
  <si>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</si>
  <si>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</si>
  <si>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</si>
  <si>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</si>
  <si>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</si>
  <si>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</si>
  <si>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</si>
  <si>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</si>
  <si>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</si>
  <si>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</si>
  <si>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</si>
  <si>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</si>
  <si>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</si>
  <si>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</si>
  <si>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</si>
  <si>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</si>
  <si>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</si>
  <si>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</si>
  <si>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</si>
  <si>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</si>
  <si>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</si>
  <si>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</si>
  <si>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</si>
  <si>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</si>
  <si>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</si>
  <si>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</si>
  <si>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</si>
  <si>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</si>
  <si>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</si>
  <si>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</si>
  <si>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</si>
  <si>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</si>
  <si>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</si>
  <si>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</si>
  <si>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</si>
  <si>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</si>
  <si>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</si>
  <si>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</si>
  <si>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</si>
  <si>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</si>
  <si>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</si>
  <si>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</si>
  <si>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</si>
  <si>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</si>
  <si>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</si>
  <si>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</si>
  <si>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</si>
  <si>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</si>
  <si>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</si>
  <si>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</si>
  <si>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</si>
  <si>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</si>
  <si>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</si>
  <si>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</si>
  <si>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</si>
  <si>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</si>
  <si>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</si>
  <si>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</si>
  <si>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</si>
  <si>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</si>
  <si>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</si>
  <si>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</si>
  <si>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</si>
  <si>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</si>
  <si>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</si>
  <si>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</si>
  <si>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</si>
  <si>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</si>
  <si>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</si>
  <si>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</si>
  <si>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</si>
  <si>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</si>
  <si>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</si>
  <si>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</si>
  <si>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</si>
  <si>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</si>
  <si>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</si>
  <si>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</si>
  <si>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</si>
  <si>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</si>
  <si>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</si>
  <si>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</si>
  <si>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</si>
  <si>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</si>
  <si>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</si>
  <si>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</si>
  <si>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</si>
  <si>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</si>
  <si>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</si>
  <si>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</si>
  <si>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</si>
  <si>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</si>
  <si>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</si>
  <si>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</si>
  <si>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</si>
  <si>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</si>
  <si>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</si>
  <si>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</si>
  <si>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</si>
  <si>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</si>
  <si>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</si>
  <si>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</si>
  <si>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</si>
  <si>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</si>
  <si>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</si>
  <si>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</si>
  <si>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</si>
  <si>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</si>
  <si>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</si>
  <si>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</si>
  <si>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</si>
  <si>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</si>
  <si>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</si>
  <si>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</si>
  <si>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</si>
  <si>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</si>
  <si>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</si>
  <si>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</si>
  <si>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</si>
  <si>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</si>
  <si>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</si>
  <si>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</si>
  <si>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</si>
  <si>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</si>
  <si>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</si>
  <si>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</si>
  <si>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</si>
  <si>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</si>
  <si>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</si>
  <si>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</si>
  <si>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</si>
  <si>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</si>
  <si>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</si>
  <si>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</si>
  <si>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</si>
  <si>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</si>
  <si>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</si>
  <si>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</si>
  <si>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</si>
  <si>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</si>
  <si>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</si>
  <si>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</si>
  <si>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</si>
  <si>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</si>
  <si>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</si>
  <si>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</si>
  <si>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</si>
  <si>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</si>
  <si>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</si>
  <si>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</si>
  <si>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</si>
  <si>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</si>
  <si>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</si>
  <si>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</si>
  <si>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</si>
  <si>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</si>
  <si>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</si>
  <si>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</si>
  <si>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</si>
  <si>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</si>
  <si>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</si>
  <si>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</si>
  <si>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</si>
  <si>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</si>
  <si>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</si>
  <si>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</si>
  <si>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</si>
  <si>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</si>
  <si>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</si>
  <si>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</si>
  <si>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</si>
  <si>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</si>
  <si>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</si>
  <si>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</si>
  <si>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</si>
  <si>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</si>
  <si>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</si>
  <si>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</si>
  <si>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</si>
  <si>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</si>
  <si>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</si>
  <si>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</si>
  <si>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</si>
  <si>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</si>
  <si>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</si>
  <si>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</si>
  <si>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</si>
  <si>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</si>
  <si>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</si>
  <si>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</si>
  <si>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</si>
  <si>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</si>
  <si>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</si>
  <si>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</si>
  <si>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</si>
  <si>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</si>
  <si>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</si>
  <si>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</si>
  <si>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</si>
  <si>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</si>
  <si>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</si>
  <si>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</si>
  <si>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</si>
  <si>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</si>
  <si>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</si>
  <si>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</si>
  <si>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</si>
  <si>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</si>
  <si>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</si>
  <si>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</si>
  <si>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</si>
  <si>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</si>
  <si>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</si>
  <si>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</si>
  <si>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</si>
  <si>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</si>
  <si>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</si>
  <si>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</si>
  <si>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</si>
  <si>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</si>
  <si>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</si>
  <si>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</si>
  <si>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</si>
  <si>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</si>
  <si>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</si>
  <si>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</si>
  <si>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</si>
  <si>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</si>
  <si>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</si>
  <si>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</si>
  <si>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</si>
  <si>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</si>
  <si>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</si>
  <si>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</si>
  <si>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</si>
  <si>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</si>
  <si>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</si>
  <si>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</si>
  <si>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</si>
  <si>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</si>
  <si>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</si>
  <si>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</si>
  <si>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</si>
  <si>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</si>
  <si>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</si>
  <si>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</si>
  <si>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</si>
  <si>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</si>
  <si>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</si>
  <si>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</si>
  <si>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</si>
  <si>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</si>
  <si>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</si>
  <si>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</si>
  <si>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</si>
  <si>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</si>
  <si>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</si>
  <si>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</si>
  <si>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</si>
  <si>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</si>
  <si>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</si>
  <si>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</si>
  <si>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</si>
  <si>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</si>
  <si>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</si>
  <si>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</si>
  <si>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</si>
  <si>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</si>
  <si>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</si>
  <si>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</si>
  <si>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</si>
  <si>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</si>
  <si>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</si>
  <si>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</si>
  <si>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</si>
  <si>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</si>
  <si>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</si>
  <si>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</si>
  <si>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</si>
  <si>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</si>
  <si>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</si>
  <si>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</si>
  <si>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</si>
  <si>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</si>
  <si>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</si>
  <si>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</si>
  <si>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</si>
  <si>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</si>
  <si>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</si>
  <si>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</si>
  <si>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</si>
  <si>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</si>
  <si>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</si>
  <si>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</si>
  <si>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</si>
  <si>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</si>
  <si>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</si>
  <si>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</si>
  <si>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</si>
  <si>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</si>
  <si>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</si>
  <si>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</si>
  <si>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</si>
  <si>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</si>
  <si>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</si>
  <si>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</si>
  <si>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</si>
  <si>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</si>
  <si>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</si>
  <si>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</si>
  <si>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</si>
  <si>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</si>
  <si>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</si>
  <si>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</si>
  <si>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</si>
  <si>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</si>
  <si>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</si>
  <si>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</si>
  <si>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</si>
  <si>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</si>
  <si>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</si>
  <si>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</si>
  <si>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</si>
  <si>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</si>
  <si>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</si>
  <si>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</si>
  <si>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</si>
  <si>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</si>
  <si>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</si>
  <si>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</si>
  <si>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</si>
  <si>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</si>
  <si>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</si>
  <si>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</si>
  <si>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</si>
  <si>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</si>
  <si>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</si>
  <si>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</si>
  <si>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</si>
  <si>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</si>
  <si>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</si>
  <si>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</si>
  <si>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</si>
  <si>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</si>
  <si>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</si>
  <si>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</si>
  <si>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</si>
  <si>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</si>
  <si>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</si>
  <si>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</si>
  <si>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</si>
  <si>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</si>
  <si>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</si>
  <si>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</si>
  <si>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</si>
  <si>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</si>
  <si>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</si>
  <si>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</si>
  <si>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</si>
  <si>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</si>
  <si>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</si>
  <si>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</si>
  <si>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</si>
  <si>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</si>
  <si>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</si>
  <si>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</si>
  <si>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</si>
  <si>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</si>
  <si>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</si>
  <si>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</si>
  <si>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</si>
  <si>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</si>
  <si>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</si>
  <si>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</si>
  <si>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</si>
  <si>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</si>
  <si>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</si>
  <si>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</si>
  <si>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</si>
  <si>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</si>
  <si>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</si>
  <si>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</si>
  <si>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</si>
  <si>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</si>
  <si>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</si>
  <si>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</si>
  <si>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</si>
  <si>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</si>
  <si>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</si>
  <si>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</si>
  <si>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</si>
  <si>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</si>
  <si>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</si>
  <si>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</si>
  <si>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</si>
  <si>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</si>
  <si>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</si>
  <si>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</si>
  <si>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</si>
  <si>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</si>
  <si>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</si>
  <si>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</si>
  <si>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</si>
  <si>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</si>
  <si>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</si>
  <si>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</si>
  <si>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</si>
  <si>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</si>
  <si>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</si>
  <si>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</si>
  <si>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</si>
  <si>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</si>
  <si>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</si>
  <si>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</si>
  <si>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</si>
  <si>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</si>
  <si>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</si>
  <si>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</si>
  <si>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</si>
  <si>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</si>
  <si>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</si>
  <si>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</si>
  <si>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</si>
  <si>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</si>
  <si>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</si>
  <si>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</si>
  <si>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</si>
  <si>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</si>
  <si>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</si>
  <si>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</si>
  <si>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</si>
  <si>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</si>
  <si>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</si>
  <si>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</si>
  <si>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</si>
  <si>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</si>
  <si>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</si>
  <si>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</si>
  <si>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</si>
  <si>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</si>
  <si>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</si>
  <si>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</si>
  <si>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</si>
  <si>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</si>
  <si>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</si>
  <si>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</si>
  <si>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</si>
  <si>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</si>
  <si>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</si>
  <si>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</si>
  <si>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</si>
  <si>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</si>
  <si>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</si>
  <si>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</si>
  <si>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</si>
  <si>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</si>
  <si>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</si>
  <si>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</si>
  <si>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</si>
  <si>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</si>
  <si>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</si>
  <si>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</si>
  <si>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</si>
  <si>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</si>
  <si>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</si>
  <si>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</si>
  <si>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</si>
  <si>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</si>
  <si>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</si>
  <si>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</si>
  <si>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</si>
  <si>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</si>
  <si>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</si>
  <si>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</si>
  <si>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</si>
  <si>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</si>
  <si>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</si>
  <si>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</si>
  <si>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</si>
  <si>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</si>
  <si>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</si>
  <si>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</si>
  <si>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</si>
  <si>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</si>
  <si>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</si>
  <si>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</si>
  <si>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</si>
  <si>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</si>
  <si>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</si>
  <si>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</si>
  <si>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</si>
  <si>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</si>
  <si>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</si>
  <si>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</si>
  <si>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</si>
  <si>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</si>
  <si>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</si>
  <si>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</si>
  <si>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</si>
  <si>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</si>
  <si>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</si>
  <si>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</si>
  <si>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</si>
  <si>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</si>
  <si>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</si>
  <si>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</si>
  <si>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</si>
  <si>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</si>
  <si>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</si>
  <si>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</si>
  <si>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</si>
  <si>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</si>
  <si>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</si>
  <si>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</si>
  <si>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</si>
  <si>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</si>
  <si>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</si>
  <si>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</si>
  <si>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</si>
  <si>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</si>
  <si>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</si>
  <si>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</si>
  <si>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</si>
  <si>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</si>
  <si>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</si>
  <si>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</si>
  <si>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</si>
  <si>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</si>
  <si>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</si>
  <si>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</si>
  <si>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</si>
  <si>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</si>
  <si>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</si>
  <si>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</si>
  <si>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</si>
  <si>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</si>
  <si>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</si>
  <si>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</si>
  <si>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</si>
  <si>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</si>
  <si>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</si>
  <si>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</si>
  <si>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</si>
  <si>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</si>
  <si>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</si>
  <si>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</si>
  <si>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</si>
  <si>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</si>
  <si>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</si>
  <si>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</si>
  <si>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</si>
  <si>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</si>
  <si>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</si>
  <si>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</si>
  <si>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</si>
  <si>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</si>
  <si>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</si>
  <si>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</si>
  <si>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</si>
  <si>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</si>
  <si>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</si>
  <si>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</si>
  <si>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</si>
  <si>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</si>
  <si>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</si>
  <si>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</si>
  <si>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</si>
  <si>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</si>
  <si>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</si>
  <si>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</si>
  <si>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</si>
  <si>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</si>
  <si>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</si>
  <si>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</si>
  <si>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</si>
  <si>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</si>
  <si>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</si>
  <si>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</si>
  <si>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</si>
  <si>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</si>
  <si>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</si>
  <si>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</si>
  <si>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</si>
  <si>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</si>
  <si>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</si>
  <si>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</si>
  <si>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</si>
  <si>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</si>
  <si>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</si>
  <si>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</si>
  <si>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</si>
  <si>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</si>
  <si>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</si>
  <si>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</si>
  <si>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</si>
  <si>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</si>
  <si>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</si>
  <si>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</si>
  <si>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</si>
  <si>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</si>
  <si>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</si>
  <si>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</si>
  <si>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</si>
  <si>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</si>
  <si>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</si>
  <si>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</si>
  <si>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</si>
  <si>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</si>
  <si>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</si>
  <si>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</si>
  <si>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</si>
  <si>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</si>
  <si>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</si>
  <si>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</si>
  <si>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</si>
  <si>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</si>
  <si>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</si>
  <si>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</si>
  <si>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</si>
  <si>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</si>
  <si>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</si>
  <si>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</si>
  <si>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</si>
  <si>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</si>
  <si>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</si>
  <si>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</si>
  <si>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</si>
  <si>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</si>
  <si>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</si>
  <si>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</si>
  <si>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</si>
  <si>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</si>
  <si>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</si>
  <si>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</si>
  <si>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</si>
  <si>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</si>
  <si>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</si>
  <si>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</si>
  <si>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</si>
  <si>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</si>
  <si>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</si>
  <si>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</si>
  <si>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</si>
  <si>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</si>
  <si>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</si>
  <si>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</si>
  <si>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</si>
  <si>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</si>
  <si>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</si>
  <si>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</si>
  <si>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</si>
  <si>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</si>
  <si>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</si>
  <si>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</si>
  <si>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</si>
  <si>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</si>
  <si>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</si>
  <si>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</si>
  <si>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</si>
  <si>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</si>
  <si>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</si>
  <si>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</si>
  <si>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</si>
  <si>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</si>
  <si>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</si>
  <si>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</si>
  <si>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</si>
  <si>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</si>
  <si>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</si>
  <si>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</si>
  <si>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</si>
  <si>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</si>
  <si>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</si>
  <si>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</si>
  <si>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</si>
  <si>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</si>
  <si>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</si>
  <si>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</si>
  <si>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</si>
  <si>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</si>
  <si>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</si>
  <si>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</si>
  <si>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</si>
  <si>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</si>
  <si>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</si>
  <si>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</si>
  <si>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</si>
  <si>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</si>
  <si>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</si>
  <si>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</si>
  <si>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</si>
  <si>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</si>
  <si>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</si>
  <si>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</si>
  <si>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</si>
  <si>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</si>
  <si>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</si>
  <si>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</si>
  <si>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</si>
  <si>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</si>
  <si>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</si>
  <si>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</si>
  <si>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</si>
  <si>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</si>
  <si>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</si>
  <si>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</si>
  <si>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</si>
  <si>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</si>
  <si>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</si>
  <si>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</si>
  <si>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</si>
  <si>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</si>
  <si>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</si>
  <si>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</si>
  <si>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</si>
  <si>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</si>
  <si>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</si>
  <si>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</si>
  <si>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</si>
  <si>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</si>
  <si>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</si>
  <si>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</si>
  <si>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</si>
  <si>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</si>
  <si>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</si>
  <si>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</si>
  <si>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</si>
  <si>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</si>
  <si>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</si>
  <si>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</si>
  <si>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</si>
  <si>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</si>
  <si>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</si>
  <si>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</si>
  <si>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</si>
  <si>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</si>
  <si>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</si>
  <si>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</si>
  <si>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</si>
  <si>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</si>
  <si>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</si>
  <si>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</si>
  <si>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</si>
  <si>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</si>
  <si>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</si>
  <si>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</si>
  <si>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</si>
  <si>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</si>
  <si>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</si>
  <si>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</si>
  <si>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</si>
  <si>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</si>
  <si>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</si>
  <si>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</si>
  <si>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</si>
  <si>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</si>
  <si>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</si>
  <si>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</si>
  <si>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</si>
  <si>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</si>
  <si>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</si>
  <si>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</si>
  <si>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</si>
  <si>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</si>
  <si>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</si>
  <si>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</si>
  <si>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</si>
  <si>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</si>
  <si>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</si>
  <si>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</si>
  <si>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</si>
  <si>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</si>
  <si>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</si>
  <si>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</si>
  <si>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</si>
  <si>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</si>
  <si>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</si>
  <si>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</si>
  <si>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</si>
  <si>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</si>
  <si>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</si>
  <si>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</si>
  <si>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</si>
  <si>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</si>
  <si>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</si>
  <si>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</si>
  <si>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</si>
  <si>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</si>
  <si>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</si>
  <si>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</si>
  <si>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</si>
  <si>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</si>
  <si>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</si>
  <si>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</si>
  <si>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</si>
  <si>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</si>
  <si>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</si>
  <si>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</si>
  <si>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</si>
  <si>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</si>
  <si>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</si>
  <si>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</si>
  <si>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</si>
  <si>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</si>
  <si>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</si>
  <si>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</si>
  <si>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</si>
  <si>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</si>
  <si>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</si>
  <si>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</si>
  <si>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</si>
  <si>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</si>
  <si>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</si>
  <si>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</si>
  <si>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</si>
  <si>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</si>
  <si>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</si>
  <si>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</si>
  <si>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</si>
  <si>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</si>
  <si>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</si>
  <si>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</si>
  <si>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</si>
  <si>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</si>
  <si>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</si>
  <si>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</si>
  <si>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</si>
  <si>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</si>
  <si>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</si>
  <si>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</si>
  <si>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</si>
  <si>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</si>
  <si>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</si>
  <si>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</si>
  <si>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</si>
  <si>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</si>
  <si>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</si>
  <si>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</si>
  <si>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</si>
  <si>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</si>
  <si>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</si>
  <si>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</si>
  <si>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</si>
  <si>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</si>
  <si>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</si>
  <si>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</si>
  <si>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</si>
  <si>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</si>
  <si>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</si>
  <si>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</si>
  <si>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</si>
  <si>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</si>
  <si>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</si>
  <si>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</si>
  <si>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</si>
  <si>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</si>
  <si>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</si>
  <si>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</si>
  <si>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</si>
  <si>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</si>
  <si>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</si>
  <si>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</si>
  <si>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</si>
  <si>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</si>
  <si>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</si>
  <si>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</si>
  <si>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</si>
  <si>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</si>
  <si>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</si>
  <si>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</si>
  <si>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</si>
  <si>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</si>
  <si>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</si>
  <si>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</si>
  <si>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</si>
  <si>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</si>
  <si>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</si>
  <si>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</si>
  <si>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</si>
  <si>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</si>
  <si>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</si>
  <si>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</si>
  <si>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</si>
  <si>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</si>
  <si>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</si>
  <si>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</si>
  <si>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</si>
  <si>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</si>
  <si>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</si>
  <si>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</si>
  <si>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</si>
  <si>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</si>
  <si>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</si>
  <si>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</si>
  <si>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</si>
  <si>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</si>
  <si>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</si>
  <si>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</si>
  <si>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</si>
  <si>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</si>
  <si>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</si>
  <si>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</si>
  <si>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</si>
  <si>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</si>
  <si>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</si>
  <si>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</si>
  <si>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</si>
  <si>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</si>
  <si>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</si>
  <si>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</si>
  <si>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</si>
  <si>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</si>
  <si>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</si>
  <si>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</si>
  <si>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</si>
  <si>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</si>
  <si>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</si>
  <si>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</si>
  <si>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</si>
  <si>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</si>
  <si>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</si>
  <si>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</si>
  <si>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</si>
  <si>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</si>
  <si>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</si>
  <si>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</si>
  <si>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</si>
  <si>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</si>
  <si>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</si>
  <si>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</si>
  <si>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</si>
  <si>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</si>
  <si>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</si>
  <si>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</si>
  <si>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</si>
  <si>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</si>
  <si>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</si>
  <si>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</si>
  <si>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</si>
  <si>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</si>
  <si>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</si>
  <si>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</si>
  <si>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</si>
  <si>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</si>
  <si>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</si>
  <si>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</si>
  <si>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</si>
  <si>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</si>
  <si>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</si>
  <si>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</si>
  <si>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</si>
  <si>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</si>
  <si>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</si>
  <si>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</si>
  <si>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</si>
  <si>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</si>
  <si>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</si>
  <si>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</si>
  <si>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</si>
  <si>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</si>
  <si>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</si>
  <si>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</si>
  <si>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</si>
  <si>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</si>
  <si>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</si>
  <si>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</si>
  <si>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</si>
  <si>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</si>
  <si>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</si>
  <si>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</si>
  <si>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</si>
  <si>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</si>
  <si>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</si>
  <si>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</si>
  <si>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</si>
  <si>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</si>
  <si>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</si>
  <si>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</si>
  <si>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</si>
  <si>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</si>
  <si>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</si>
  <si>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</si>
  <si>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</si>
  <si>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</si>
  <si>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</si>
  <si>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</si>
  <si>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</si>
  <si>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</si>
  <si>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</si>
  <si>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</si>
  <si>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</si>
  <si>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</si>
  <si>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</si>
  <si>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</si>
  <si>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</si>
  <si>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</si>
  <si>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</si>
  <si>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</si>
  <si>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</si>
  <si>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</si>
  <si>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</si>
  <si>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</si>
  <si>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</si>
  <si>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</si>
  <si>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</si>
  <si>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</si>
  <si>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</si>
  <si>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</si>
  <si>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</si>
  <si>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</si>
  <si>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</si>
  <si>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</si>
  <si>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</si>
  <si>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</si>
  <si>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</si>
  <si>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</si>
  <si>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</si>
  <si>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</si>
  <si>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</si>
  <si>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</si>
  <si>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</si>
  <si>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</si>
  <si>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</si>
  <si>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</si>
  <si>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</si>
  <si>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</si>
  <si>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</si>
  <si>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</si>
  <si>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</si>
  <si>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</si>
  <si>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</si>
  <si>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</si>
  <si>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</si>
  <si>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</si>
  <si>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</si>
  <si>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</si>
  <si>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</si>
  <si>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</si>
  <si>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</si>
  <si>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</si>
  <si>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</si>
  <si>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</si>
  <si>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</si>
  <si>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</si>
  <si>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</si>
  <si>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</si>
  <si>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</si>
  <si>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</si>
  <si>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</si>
  <si>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</si>
  <si>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</si>
  <si>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</si>
  <si>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</si>
  <si>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</si>
  <si>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</si>
  <si>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</si>
  <si>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</si>
  <si>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</si>
  <si>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</si>
  <si>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</si>
  <si>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</si>
  <si>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</si>
  <si>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</si>
  <si>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</si>
  <si>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</si>
  <si>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</si>
  <si>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</si>
  <si>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</si>
  <si>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</si>
  <si>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</si>
  <si>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</si>
  <si>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</si>
  <si>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</si>
  <si>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</si>
  <si>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</si>
  <si>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</si>
  <si>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</si>
  <si>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</si>
  <si>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</si>
  <si>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</si>
  <si>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</si>
  <si>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</si>
  <si>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</si>
  <si>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</si>
  <si>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</si>
  <si>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</si>
  <si>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</si>
  <si>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</si>
  <si>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</si>
  <si>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</si>
  <si>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</si>
  <si>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</si>
  <si>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</si>
  <si>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</si>
  <si>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</si>
  <si>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</si>
  <si>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</si>
  <si>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</si>
  <si>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</si>
  <si>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</si>
  <si>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</si>
  <si>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</si>
  <si>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</si>
  <si>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</si>
  <si>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</si>
  <si>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</si>
  <si>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</si>
  <si>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</si>
  <si>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</si>
  <si>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</si>
  <si>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</si>
  <si>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</si>
  <si>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</si>
  <si>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</si>
  <si>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</si>
  <si>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</si>
  <si>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</si>
  <si>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</si>
  <si>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</si>
  <si>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</si>
  <si>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</si>
  <si>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</si>
  <si>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</si>
  <si>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</si>
  <si>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</si>
  <si>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</si>
  <si>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</si>
  <si>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</si>
  <si>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</si>
  <si>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</si>
  <si>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</si>
  <si>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</si>
  <si>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</si>
  <si>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</si>
  <si>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</si>
  <si>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</si>
  <si>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</si>
  <si>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</si>
  <si>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</si>
  <si>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</si>
  <si>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</si>
  <si>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</si>
  <si>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</si>
  <si>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</si>
  <si>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</si>
  <si>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</si>
  <si>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</si>
  <si>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</si>
  <si>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</si>
  <si>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</si>
  <si>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</si>
  <si>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</si>
  <si>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</si>
  <si>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</si>
  <si>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</si>
  <si>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</si>
  <si>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</si>
  <si>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</si>
  <si>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</si>
  <si>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</si>
  <si>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</si>
  <si>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</si>
  <si>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</si>
  <si>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</si>
  <si>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</si>
  <si>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</si>
  <si>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</si>
  <si>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</si>
  <si>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</si>
  <si>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</si>
  <si>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</si>
  <si>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</si>
  <si>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</si>
  <si>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</si>
  <si>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</si>
  <si>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</si>
  <si>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</si>
  <si>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</si>
  <si>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</si>
  <si>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</si>
  <si>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</si>
  <si>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</si>
  <si>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</si>
  <si>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</si>
  <si>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</si>
  <si>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</si>
  <si>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</si>
  <si>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</si>
  <si>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</si>
  <si>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</si>
  <si>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</si>
  <si>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</si>
  <si>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</si>
  <si>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</si>
  <si>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</si>
  <si>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</si>
  <si>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</si>
  <si>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</si>
  <si>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</si>
  <si>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</si>
  <si>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</si>
  <si>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</si>
  <si>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</si>
  <si>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</si>
  <si>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</si>
  <si>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</si>
  <si>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</si>
  <si>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</si>
  <si>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</si>
  <si>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</si>
  <si>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</si>
  <si>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</si>
  <si>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</si>
  <si>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</si>
  <si>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</si>
  <si>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</si>
  <si>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</si>
  <si>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</si>
  <si>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</si>
  <si>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</si>
  <si>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</si>
  <si>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</si>
  <si>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</si>
  <si>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</si>
  <si>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</si>
  <si>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</si>
  <si>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</si>
  <si>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</si>
  <si>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</si>
  <si>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</si>
  <si>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</si>
  <si>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</si>
  <si>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</si>
  <si>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</si>
  <si>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</si>
  <si>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</si>
  <si>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</si>
  <si>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</si>
  <si>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</si>
  <si>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</si>
  <si>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</si>
  <si>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</si>
  <si>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</si>
  <si>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</si>
  <si>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</si>
  <si>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</si>
  <si>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</si>
  <si>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</si>
  <si>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</si>
  <si>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</si>
  <si>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</si>
  <si>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</si>
  <si>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</si>
  <si>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</si>
  <si>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</si>
  <si>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</si>
  <si>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</si>
  <si>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</si>
  <si>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</si>
  <si>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</si>
  <si>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</si>
  <si>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</si>
  <si>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</si>
  <si>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</si>
  <si>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</si>
  <si>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</si>
  <si>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</si>
  <si>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</si>
  <si>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</si>
  <si>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</si>
  <si>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</si>
  <si>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</si>
  <si>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</si>
  <si>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</si>
  <si>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</si>
  <si>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</si>
  <si>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</si>
  <si>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</si>
  <si>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</si>
  <si>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</si>
  <si>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</si>
  <si>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</si>
  <si>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</si>
  <si>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</si>
  <si>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</si>
  <si>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</si>
  <si>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</si>
  <si>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</si>
  <si>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</si>
  <si>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</si>
  <si>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</si>
  <si>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</si>
  <si>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</si>
  <si>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</si>
  <si>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</si>
  <si>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</si>
  <si>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</si>
  <si>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</si>
  <si>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</si>
  <si>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</si>
  <si>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</si>
  <si>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</si>
  <si>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</si>
  <si>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</si>
  <si>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</si>
  <si>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</si>
  <si>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</si>
  <si>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</si>
  <si>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</si>
  <si>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</si>
  <si>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</si>
  <si>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</si>
  <si>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</si>
  <si>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</si>
  <si>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</si>
  <si>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</si>
  <si>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</si>
  <si>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</si>
  <si>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</si>
  <si>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</si>
  <si>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</si>
  <si>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</si>
  <si>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</si>
  <si>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</si>
  <si>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</si>
  <si>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</si>
  <si>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</si>
  <si>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</si>
  <si>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</si>
  <si>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</si>
  <si>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</si>
  <si>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</si>
  <si>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</si>
  <si>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</si>
  <si>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</si>
  <si>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</si>
  <si>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</si>
  <si>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</si>
  <si>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</si>
  <si>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</si>
  <si>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</si>
  <si>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</si>
  <si>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</si>
  <si>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</si>
  <si>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</si>
  <si>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</si>
  <si>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</si>
  <si>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</si>
  <si>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</si>
  <si>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</si>
  <si>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</si>
  <si>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</si>
  <si>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</si>
  <si>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</si>
  <si>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</si>
  <si>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</si>
  <si>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</si>
  <si>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</si>
  <si>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</si>
  <si>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</si>
  <si>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</si>
  <si>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</si>
  <si>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</si>
  <si>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</si>
  <si>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</si>
  <si>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</si>
  <si>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</si>
  <si>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</si>
  <si>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</si>
  <si>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</si>
  <si>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</si>
  <si>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</si>
  <si>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</si>
  <si>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</si>
  <si>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</si>
  <si>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</si>
  <si>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</si>
  <si>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</si>
  <si>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</si>
  <si>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</si>
  <si>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</si>
  <si>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</si>
  <si>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</si>
  <si>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</si>
  <si>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</si>
  <si>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</si>
  <si>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</si>
  <si>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</si>
  <si>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</si>
  <si>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</si>
  <si>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</si>
  <si>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</si>
  <si>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</si>
  <si>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</si>
  <si>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</si>
  <si>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</si>
  <si>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</si>
  <si>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</si>
  <si>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</si>
  <si>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</si>
  <si>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</si>
  <si>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</si>
  <si>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</si>
  <si>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</si>
  <si>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</si>
  <si>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</si>
  <si>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</si>
  <si>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</si>
  <si>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</si>
  <si>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</si>
  <si>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</si>
  <si>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</si>
  <si>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</si>
  <si>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</si>
  <si>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</si>
  <si>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</si>
  <si>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</si>
  <si>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</si>
  <si>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</si>
  <si>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</si>
  <si>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</si>
  <si>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</si>
  <si>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</si>
  <si>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</si>
  <si>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</si>
  <si>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</si>
  <si>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</si>
  <si>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</si>
  <si>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</si>
  <si>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</si>
  <si>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</si>
  <si>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</si>
  <si>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</si>
  <si>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</si>
  <si>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</si>
  <si>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</si>
  <si>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</si>
  <si>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</si>
  <si>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</si>
  <si>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</si>
  <si>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</si>
  <si>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</si>
  <si>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</si>
  <si>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</si>
  <si>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</si>
  <si>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</si>
  <si>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</si>
  <si>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</si>
  <si>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</si>
  <si>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</si>
  <si>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</si>
  <si>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</si>
  <si>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</si>
  <si>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</si>
  <si>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</si>
  <si>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</si>
  <si>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</si>
  <si>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</si>
  <si>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</si>
  <si>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</si>
  <si>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</si>
  <si>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</si>
  <si>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</si>
  <si>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</si>
  <si>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</si>
  <si>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</si>
  <si>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</si>
  <si>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</si>
  <si>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</si>
  <si>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</si>
  <si>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</si>
  <si>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</si>
  <si>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</si>
  <si>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</si>
  <si>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</si>
  <si>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</si>
  <si>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</si>
  <si>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</si>
  <si>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</si>
  <si>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</si>
  <si>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</si>
  <si>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</si>
  <si>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</si>
  <si>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</si>
  <si>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</si>
  <si>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</si>
  <si>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</si>
  <si>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</si>
  <si>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</si>
  <si>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</si>
  <si>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</si>
  <si>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</si>
  <si>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</si>
  <si>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</si>
  <si>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</si>
  <si>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</si>
  <si>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</si>
  <si>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</si>
  <si>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</si>
  <si>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</si>
  <si>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</si>
  <si>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</si>
  <si>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</si>
  <si>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</si>
  <si>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</si>
  <si>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</si>
  <si>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</si>
  <si>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</si>
  <si>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</si>
  <si>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</si>
  <si>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</si>
  <si>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</si>
  <si>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</si>
  <si>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</si>
  <si>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</si>
  <si>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</si>
  <si>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</si>
  <si>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</si>
  <si>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</si>
  <si>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</si>
  <si>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</si>
  <si>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</si>
  <si>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</si>
  <si>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</si>
  <si>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</si>
  <si>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</si>
  <si>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</si>
  <si>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</si>
  <si>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</si>
  <si>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</si>
  <si>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</si>
  <si>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</si>
  <si>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</si>
  <si>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</si>
  <si>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</si>
  <si>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</si>
  <si>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</si>
  <si>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</si>
  <si>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</si>
  <si>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</si>
  <si>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</si>
  <si>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</si>
  <si>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</si>
  <si>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</si>
  <si>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</si>
  <si>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</si>
  <si>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</si>
  <si>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</si>
  <si>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</si>
  <si>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</si>
  <si>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</si>
  <si>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</si>
  <si>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</si>
  <si>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</si>
  <si>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</si>
  <si>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</si>
  <si>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</si>
  <si>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</si>
  <si>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</si>
  <si>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</si>
  <si>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</si>
  <si>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</si>
  <si>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</si>
  <si>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</si>
  <si>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</si>
  <si>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</si>
  <si>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</si>
  <si>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</si>
  <si>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</si>
  <si>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</si>
  <si>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</si>
  <si>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</si>
  <si>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</si>
  <si>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</si>
  <si>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</si>
  <si>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</si>
  <si>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</si>
  <si>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</si>
  <si>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</si>
  <si>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</si>
  <si>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</si>
  <si>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</si>
  <si>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</si>
  <si>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</si>
  <si>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</si>
  <si>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</si>
  <si>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</si>
  <si>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</si>
  <si>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</si>
  <si>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</si>
  <si>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</si>
  <si>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</si>
  <si>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</si>
  <si>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</si>
  <si>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</si>
  <si>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</si>
  <si>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</si>
  <si>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</si>
  <si>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</si>
  <si>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</si>
  <si>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</si>
  <si>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</si>
  <si>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</si>
  <si>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</si>
  <si>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</si>
  <si>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</si>
  <si>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</si>
  <si>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</si>
  <si>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</si>
  <si>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</si>
  <si>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</si>
  <si>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</si>
  <si>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</si>
  <si>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</si>
  <si>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</si>
  <si>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</si>
  <si>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</si>
  <si>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</si>
  <si>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</si>
  <si>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</si>
  <si>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</si>
  <si>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</si>
  <si>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</si>
  <si>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</si>
  <si>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</si>
  <si>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</si>
  <si>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</si>
  <si>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</si>
  <si>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</si>
  <si>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</si>
  <si>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</si>
  <si>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</si>
  <si>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</si>
  <si>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</si>
  <si>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</si>
  <si>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</si>
  <si>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</si>
  <si>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</si>
  <si>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</si>
  <si>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</si>
  <si>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</si>
  <si>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</si>
  <si>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</si>
  <si>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</si>
  <si>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</si>
  <si>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</si>
  <si>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</si>
  <si>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</si>
  <si>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</si>
  <si>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</si>
  <si>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</si>
  <si>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</si>
  <si>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</si>
  <si>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</si>
  <si>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</si>
  <si>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</si>
  <si>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</si>
  <si>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</si>
  <si>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</si>
  <si>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</si>
  <si>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</si>
  <si>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</si>
  <si>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</si>
  <si>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</si>
  <si>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</si>
  <si>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</si>
  <si>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</si>
  <si>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</si>
  <si>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</si>
  <si>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</si>
  <si>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</si>
  <si>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</si>
  <si>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</si>
  <si>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</si>
  <si>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</si>
  <si>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</si>
  <si>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</si>
  <si>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</si>
  <si>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</si>
  <si>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</si>
  <si>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</si>
  <si>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</si>
  <si>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</si>
  <si>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</si>
  <si>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</si>
  <si>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</si>
  <si>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</si>
  <si>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</si>
  <si>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</si>
  <si>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</si>
  <si>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</si>
  <si>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</si>
  <si>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</si>
  <si>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</si>
  <si>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</si>
  <si>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</si>
  <si>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</si>
  <si>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</si>
  <si>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</si>
  <si>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</si>
  <si>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</si>
  <si>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</si>
  <si>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</si>
  <si>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</si>
  <si>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</si>
  <si>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</si>
  <si>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</si>
  <si>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</si>
  <si>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</si>
  <si>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</si>
  <si>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</si>
  <si>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</si>
  <si>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</si>
  <si>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</si>
  <si>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</si>
  <si>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</si>
  <si>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</si>
  <si>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</si>
  <si>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</si>
  <si>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</si>
  <si>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</si>
  <si>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</si>
  <si>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</si>
  <si>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</si>
  <si>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</si>
  <si>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</si>
  <si>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</si>
  <si>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</si>
  <si>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</si>
  <si>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</si>
  <si>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</si>
  <si>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</si>
  <si>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</si>
  <si>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</si>
  <si>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</si>
  <si>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</si>
  <si>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</si>
  <si>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</si>
  <si>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</si>
  <si>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</si>
  <si>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</si>
  <si>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</si>
  <si>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</si>
  <si>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</si>
  <si>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</si>
  <si>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</si>
  <si>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</si>
  <si>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</si>
  <si>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</si>
  <si>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</si>
  <si>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</si>
  <si>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</si>
  <si>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</si>
  <si>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</si>
  <si>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</si>
  <si>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</si>
  <si>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</si>
  <si>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</si>
  <si>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</si>
  <si>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</si>
  <si>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</si>
  <si>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</si>
  <si>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</si>
  <si>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</si>
  <si>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</si>
  <si>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</si>
  <si>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</si>
  <si>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</si>
  <si>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</si>
  <si>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</si>
  <si>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</si>
  <si>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</si>
  <si>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</si>
  <si>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</si>
  <si>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</si>
  <si>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</si>
  <si>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</si>
  <si>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</si>
  <si>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</si>
  <si>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</si>
  <si>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</si>
  <si>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</si>
  <si>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</si>
  <si>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</si>
  <si>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</si>
  <si>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</si>
  <si>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</si>
  <si>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</si>
  <si>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</si>
  <si>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</si>
  <si>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</si>
  <si>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</si>
  <si>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</si>
  <si>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</si>
  <si>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</si>
  <si>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</si>
  <si>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</si>
  <si>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</si>
  <si>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</si>
  <si>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</si>
  <si>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</si>
  <si>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</si>
  <si>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</si>
  <si>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</si>
  <si>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</si>
  <si>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</si>
  <si>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</si>
  <si>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</si>
  <si>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</si>
  <si>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</si>
  <si>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</si>
  <si>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</si>
  <si>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</si>
  <si>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</si>
  <si>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</si>
  <si>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</si>
  <si>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</si>
  <si>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</si>
  <si>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</si>
  <si>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</si>
  <si>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</si>
  <si>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</si>
  <si>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</si>
  <si>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</si>
  <si>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</si>
  <si>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</si>
  <si>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</si>
  <si>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</si>
  <si>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</si>
  <si>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</si>
  <si>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</si>
  <si>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</si>
  <si>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</si>
  <si>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</si>
  <si>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</si>
  <si>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</si>
  <si>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</si>
  <si>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</si>
  <si>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</si>
  <si>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</si>
  <si>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</si>
  <si>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</si>
  <si>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</si>
  <si>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</si>
  <si>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</si>
  <si>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</si>
  <si>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</si>
  <si>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</si>
  <si>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</si>
  <si>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</si>
  <si>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</si>
  <si>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</si>
  <si>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</si>
  <si>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</si>
  <si>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</si>
  <si>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</si>
  <si>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</si>
  <si>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</si>
  <si>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</si>
  <si>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</si>
  <si>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</si>
  <si>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</si>
  <si>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</si>
  <si>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</si>
  <si>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</si>
  <si>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</si>
  <si>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</si>
  <si>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</si>
  <si>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</si>
  <si>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</si>
  <si>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</si>
  <si>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</si>
  <si>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</si>
  <si>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</si>
  <si>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</si>
  <si>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</si>
  <si>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</si>
  <si>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</si>
  <si>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</si>
  <si>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</si>
  <si>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</si>
  <si>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</si>
  <si>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</si>
  <si>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</si>
  <si>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</si>
  <si>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</si>
  <si>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</si>
  <si>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</si>
  <si>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</si>
  <si>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</si>
  <si>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</si>
  <si>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</si>
  <si>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</si>
  <si>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</si>
  <si>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</si>
  <si>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</si>
  <si>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</si>
  <si>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</si>
  <si>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</si>
  <si>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</si>
  <si>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</si>
  <si>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</si>
  <si>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</si>
  <si>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</si>
  <si>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</si>
  <si>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</si>
  <si>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</si>
  <si>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</si>
  <si>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</si>
  <si>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</si>
  <si>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</si>
  <si>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</si>
  <si>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</si>
  <si>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</si>
  <si>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</si>
  <si>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</si>
  <si>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</si>
  <si>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</si>
  <si>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</si>
  <si>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</si>
  <si>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</si>
  <si>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</si>
  <si>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</si>
  <si>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</si>
  <si>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</si>
  <si>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</si>
  <si>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</si>
  <si>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</si>
  <si>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</si>
  <si>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</si>
  <si>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</si>
  <si>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</si>
  <si>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</si>
  <si>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</si>
  <si>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</si>
  <si>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</si>
  <si>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</si>
  <si>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</si>
  <si>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</si>
  <si>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</si>
  <si>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</si>
  <si>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</si>
  <si>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</si>
  <si>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</si>
  <si>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</si>
  <si>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</si>
  <si>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</si>
  <si>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</si>
  <si>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</si>
  <si>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</si>
  <si>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</si>
  <si>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</si>
  <si>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</si>
  <si>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</si>
  <si>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</si>
  <si>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</si>
  <si>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</si>
  <si>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</si>
  <si>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</si>
  <si>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</si>
  <si>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</si>
  <si>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</si>
  <si>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</si>
  <si>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</si>
  <si>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</si>
  <si>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</si>
  <si>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</si>
  <si>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</si>
  <si>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</si>
  <si>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</si>
  <si>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</si>
  <si>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</si>
  <si>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</si>
  <si>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</si>
  <si>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</si>
  <si>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</si>
  <si>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</si>
  <si>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</si>
  <si>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</si>
  <si>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</si>
  <si>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</si>
  <si>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</si>
  <si>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</si>
  <si>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</si>
  <si>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</si>
  <si>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</si>
  <si>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</si>
  <si>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</si>
  <si>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</si>
  <si>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</si>
  <si>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</si>
  <si>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</si>
  <si>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</si>
  <si>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</si>
  <si>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</si>
  <si>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</si>
  <si>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</si>
  <si>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</si>
  <si>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</si>
  <si>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</si>
  <si>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</si>
  <si>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</si>
  <si>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</si>
  <si>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</si>
  <si>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</si>
  <si>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</si>
  <si>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</si>
  <si>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</si>
  <si>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</si>
  <si>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</si>
  <si>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</si>
  <si>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</si>
  <si>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</si>
  <si>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</si>
  <si>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</si>
  <si>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</si>
  <si>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</si>
  <si>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</si>
  <si>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</si>
  <si>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</si>
  <si>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</si>
  <si>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</si>
  <si>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</si>
  <si>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</si>
  <si>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</si>
  <si>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</si>
  <si>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</si>
  <si>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</si>
  <si>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</si>
  <si>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</si>
  <si>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</si>
  <si>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</si>
  <si>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</si>
  <si>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</si>
  <si>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</si>
  <si>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</si>
  <si>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</si>
  <si>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</si>
  <si>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</si>
  <si>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</si>
  <si>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</si>
  <si>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</si>
  <si>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</si>
  <si>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</si>
  <si>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</si>
  <si>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</si>
  <si>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</si>
  <si>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</si>
  <si>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</si>
  <si>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</si>
  <si>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</si>
  <si>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</si>
  <si>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</si>
  <si>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</si>
  <si>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</si>
  <si>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</si>
  <si>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</si>
  <si>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</si>
  <si>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</si>
  <si>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</si>
  <si>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</si>
  <si>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</si>
  <si>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</si>
  <si>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</si>
  <si>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</si>
  <si>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</si>
  <si>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</si>
  <si>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</si>
  <si>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</si>
  <si>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</si>
  <si>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</si>
  <si>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</si>
  <si>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</si>
  <si>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</si>
  <si>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</si>
  <si>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</si>
  <si>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</si>
  <si>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</si>
  <si>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</si>
  <si>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</si>
  <si>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</si>
  <si>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</si>
  <si>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</si>
  <si>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</si>
  <si>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</si>
  <si>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</si>
  <si>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</si>
  <si>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</si>
  <si>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</si>
  <si>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</si>
  <si>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</si>
  <si>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</si>
  <si>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</si>
  <si>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</si>
  <si>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</si>
  <si>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</si>
  <si>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</si>
  <si>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</si>
  <si>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</si>
  <si>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</si>
  <si>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</si>
  <si>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</si>
  <si>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</si>
  <si>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</si>
  <si>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</si>
  <si>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</si>
  <si>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</si>
  <si>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</si>
  <si>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</si>
  <si>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</si>
  <si>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</si>
  <si>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</si>
  <si>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</si>
  <si>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</si>
  <si>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</si>
  <si>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</si>
  <si>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</si>
  <si>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</si>
  <si>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</si>
  <si>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</si>
  <si>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</si>
  <si>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</si>
  <si>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</si>
  <si>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</si>
  <si>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</si>
  <si>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</si>
  <si>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</si>
  <si>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</si>
  <si>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</si>
  <si>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</si>
  <si>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</si>
  <si>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</si>
  <si>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</si>
  <si>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</si>
  <si>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</si>
  <si>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</si>
  <si>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</si>
  <si>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</si>
  <si>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</si>
  <si>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</si>
  <si>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</si>
  <si>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</si>
  <si>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</si>
  <si>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</si>
  <si>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</si>
  <si>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</si>
  <si>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</si>
  <si>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</si>
  <si>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</si>
  <si>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</si>
  <si>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</si>
  <si>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</si>
  <si>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</si>
  <si>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</si>
  <si>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</si>
  <si>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</si>
  <si>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</si>
  <si>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</si>
  <si>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</si>
  <si>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</si>
  <si>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</si>
  <si>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</si>
  <si>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</si>
  <si>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</si>
  <si>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</si>
  <si>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</si>
  <si>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</si>
  <si>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</si>
  <si>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</si>
  <si>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</si>
  <si>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</si>
  <si>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</si>
  <si>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</si>
  <si>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</si>
  <si>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</si>
  <si>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</si>
  <si>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</si>
  <si>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</si>
  <si>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</si>
  <si>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</si>
  <si>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</si>
  <si>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</si>
  <si>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</si>
  <si>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</si>
  <si>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</si>
  <si>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</si>
  <si>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</si>
  <si>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</si>
  <si>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</si>
  <si>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</si>
  <si>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</si>
  <si>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</si>
  <si>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</si>
  <si>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</si>
  <si>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</si>
  <si>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</si>
  <si>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</si>
  <si>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</si>
  <si>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</si>
  <si>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</si>
  <si>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</si>
  <si>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</si>
  <si>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</si>
  <si>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</si>
  <si>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</si>
  <si>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</si>
  <si>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</si>
  <si>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</si>
  <si>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</si>
  <si>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</si>
  <si>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</si>
  <si>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</si>
  <si>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</si>
  <si>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</si>
  <si>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</si>
  <si>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</si>
  <si>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</si>
  <si>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</si>
  <si>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</si>
  <si>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</si>
  <si>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</si>
  <si>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</si>
  <si>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</si>
  <si>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</si>
  <si>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</si>
  <si>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</si>
  <si>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</si>
  <si>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</si>
  <si>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</si>
  <si>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</si>
  <si>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</si>
  <si>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</si>
  <si>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</si>
  <si>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</si>
  <si>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</si>
  <si>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</si>
  <si>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</si>
  <si>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</si>
  <si>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</si>
  <si>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</si>
  <si>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</si>
  <si>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</si>
  <si>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</si>
  <si>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</si>
  <si>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</si>
  <si>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</si>
  <si>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</si>
  <si>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</si>
  <si>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</si>
  <si>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</si>
  <si>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</si>
  <si>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</si>
  <si>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</si>
  <si>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</si>
  <si>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</si>
  <si>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</si>
  <si>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</si>
  <si>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</si>
  <si>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</si>
  <si>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</si>
  <si>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</si>
  <si>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</si>
  <si>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</si>
  <si>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</si>
  <si>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</si>
  <si>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</si>
  <si>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</si>
  <si>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</si>
  <si>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</si>
  <si>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</si>
  <si>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</si>
  <si>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</si>
  <si>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</si>
  <si>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</si>
  <si>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</si>
  <si>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</si>
  <si>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</si>
  <si>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</si>
  <si>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</si>
  <si>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</si>
  <si>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</si>
  <si>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</si>
  <si>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</si>
  <si>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</si>
  <si>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</si>
  <si>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</si>
  <si>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</si>
  <si>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</si>
  <si>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</si>
  <si>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</si>
  <si>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</si>
  <si>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</si>
  <si>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</si>
  <si>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</si>
  <si>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</si>
  <si>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</si>
  <si>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</si>
  <si>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</si>
  <si>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</si>
  <si>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</si>
  <si>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</si>
  <si>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</si>
  <si>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</si>
  <si>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</si>
  <si>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</si>
  <si>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</si>
  <si>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</si>
  <si>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</si>
  <si>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</si>
  <si>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</si>
  <si>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</si>
  <si>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</si>
  <si>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</si>
  <si>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</si>
  <si>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</si>
  <si>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</si>
  <si>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</si>
  <si>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</si>
  <si>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</si>
  <si>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</si>
  <si>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</si>
  <si>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</si>
  <si>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</si>
  <si>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</si>
  <si>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</si>
  <si>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</si>
  <si>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</si>
  <si>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</si>
  <si>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</si>
  <si>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</si>
  <si>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</si>
  <si>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</si>
  <si>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</si>
  <si>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</si>
  <si>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</si>
  <si>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</si>
  <si>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</si>
  <si>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</si>
  <si>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</si>
  <si>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</si>
  <si>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</si>
  <si>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</si>
  <si>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</si>
  <si>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</si>
  <si>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</si>
  <si>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</si>
  <si>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</si>
  <si>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</si>
  <si>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</si>
  <si>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</si>
  <si>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</si>
  <si>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</si>
  <si>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</si>
  <si>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</si>
  <si>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</si>
  <si>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</si>
  <si>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</si>
  <si>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</si>
  <si>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</si>
  <si>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</si>
  <si>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</si>
  <si>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</si>
  <si>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</si>
  <si>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</si>
  <si>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</si>
  <si>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</si>
  <si>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</si>
  <si>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</si>
  <si>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</si>
  <si>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</si>
  <si>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</si>
  <si>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</si>
  <si>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</si>
  <si>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</si>
  <si>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</si>
  <si>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</si>
  <si>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</si>
  <si>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</si>
  <si>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</si>
  <si>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</si>
  <si>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</si>
  <si>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</si>
  <si>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</si>
  <si>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</si>
  <si>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</si>
  <si>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</si>
  <si>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</si>
  <si>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</si>
  <si>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</si>
  <si>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</si>
  <si>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</si>
  <si>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</si>
  <si>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</si>
  <si>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</si>
  <si>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</si>
  <si>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</si>
  <si>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</si>
  <si>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</si>
  <si>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</si>
  <si>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</si>
  <si>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</si>
  <si>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</si>
  <si>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</si>
  <si>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</si>
  <si>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</si>
  <si>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</si>
  <si>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</si>
  <si>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</si>
  <si>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</si>
  <si>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</si>
  <si>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</si>
  <si>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</si>
  <si>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</si>
  <si>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</si>
  <si>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</si>
  <si>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</si>
  <si>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</si>
  <si>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</si>
  <si>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</si>
  <si>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</si>
  <si>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</si>
  <si>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</si>
  <si>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</si>
  <si>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</si>
  <si>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</si>
  <si>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</si>
  <si>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</si>
  <si>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</si>
  <si>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</si>
  <si>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</si>
  <si>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</si>
  <si>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</si>
  <si>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</si>
  <si>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</si>
  <si>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</si>
  <si>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</si>
  <si>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</si>
  <si>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</si>
  <si>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</si>
  <si>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</si>
  <si>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</si>
  <si>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</si>
  <si>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</si>
  <si>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</si>
  <si>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</si>
  <si>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</si>
  <si>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</si>
  <si>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</si>
  <si>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</si>
  <si>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</si>
  <si>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</si>
  <si>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</si>
  <si>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</si>
  <si>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</si>
  <si>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</si>
  <si>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</si>
  <si>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</si>
  <si>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</si>
  <si>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</si>
  <si>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</si>
  <si>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</si>
  <si>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</si>
  <si>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</si>
  <si>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</si>
  <si>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</si>
  <si>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</si>
  <si>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</si>
  <si>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</si>
  <si>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</si>
  <si>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</si>
  <si>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</si>
  <si>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</si>
  <si>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</si>
  <si>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</si>
  <si>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</si>
  <si>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</si>
  <si>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</si>
  <si>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</si>
  <si>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</si>
  <si>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</si>
  <si>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</si>
  <si>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</si>
  <si>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</si>
  <si>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</si>
  <si>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</si>
  <si>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</si>
  <si>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</si>
  <si>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</si>
  <si>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</si>
  <si>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</si>
  <si>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</si>
  <si>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</si>
  <si>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</si>
  <si>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</si>
  <si>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</si>
  <si>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</si>
  <si>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</si>
  <si>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</si>
  <si>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</si>
  <si>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</si>
  <si>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</si>
  <si>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</si>
  <si>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</si>
  <si>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</si>
  <si>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</si>
  <si>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</si>
  <si>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</si>
  <si>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</si>
  <si>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</si>
  <si>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</si>
  <si>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</si>
  <si>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</si>
  <si>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</si>
  <si>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</si>
  <si>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</si>
  <si>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</si>
  <si>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</si>
  <si>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</si>
  <si>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</si>
  <si>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</si>
  <si>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</si>
  <si>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</si>
  <si>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</si>
  <si>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</si>
  <si>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</si>
  <si>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</si>
  <si>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</si>
  <si>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</si>
  <si>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</si>
  <si>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</si>
  <si>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</si>
  <si>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</si>
  <si>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</si>
  <si>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</si>
  <si>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</si>
  <si>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</si>
  <si>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</si>
  <si>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</si>
  <si>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</si>
  <si>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</si>
  <si>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</si>
  <si>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</si>
  <si>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</si>
  <si>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</si>
  <si>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</si>
  <si>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</si>
  <si>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</si>
  <si>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</si>
  <si>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</si>
  <si>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</si>
  <si>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</si>
  <si>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</si>
  <si>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</si>
  <si>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</si>
  <si>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</si>
  <si>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</si>
  <si>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</si>
  <si>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</si>
  <si>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</si>
  <si>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</si>
  <si>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</si>
  <si>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</si>
  <si>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</si>
  <si>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</si>
  <si>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</si>
  <si>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</si>
  <si>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</si>
  <si>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</si>
  <si>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</si>
  <si>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</si>
  <si>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</si>
  <si>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</si>
  <si>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</si>
  <si>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</si>
  <si>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</si>
  <si>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</si>
  <si>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</si>
  <si>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</si>
  <si>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</si>
  <si>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</si>
  <si>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</si>
  <si>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</si>
  <si>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</si>
  <si>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</si>
  <si>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</si>
  <si>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</si>
  <si>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</si>
  <si>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</si>
  <si>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</si>
  <si>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</si>
  <si>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</si>
  <si>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</si>
  <si>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</si>
  <si>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</si>
  <si>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</si>
  <si>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</si>
  <si>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</si>
  <si>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</si>
  <si>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</si>
  <si>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</si>
  <si>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</si>
  <si>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</si>
  <si>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</si>
  <si>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</si>
  <si>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</si>
  <si>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</si>
  <si>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</si>
  <si>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</si>
  <si>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</si>
  <si>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</si>
  <si>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</si>
  <si>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</si>
  <si>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</si>
  <si>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</si>
  <si>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</si>
  <si>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</si>
  <si>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</si>
  <si>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</si>
  <si>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</si>
  <si>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</si>
  <si>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</si>
  <si>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</si>
  <si>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</si>
  <si>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</si>
  <si>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</si>
  <si>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</si>
  <si>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</si>
  <si>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</si>
  <si>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</si>
  <si>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</si>
  <si>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</si>
  <si>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</si>
  <si>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</si>
  <si>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</si>
  <si>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</si>
  <si>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</si>
  <si>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</si>
  <si>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</si>
  <si>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</si>
  <si>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</si>
  <si>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</si>
  <si>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</si>
  <si>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</si>
  <si>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</si>
  <si>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</si>
  <si>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</si>
  <si>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</si>
  <si>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</si>
  <si>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</si>
  <si>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</si>
  <si>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</si>
  <si>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</si>
  <si>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</si>
  <si>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</si>
  <si>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</si>
  <si>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</si>
  <si>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</si>
  <si>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</si>
  <si>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</si>
  <si>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</si>
  <si>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</si>
  <si>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</si>
  <si>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</si>
  <si>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</si>
  <si>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</si>
  <si>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</si>
  <si>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</si>
  <si>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</si>
  <si>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</si>
  <si>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</si>
  <si>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</si>
  <si>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</si>
  <si>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</si>
  <si>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</si>
  <si>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</si>
  <si>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</si>
  <si>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</si>
  <si>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</si>
  <si>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</si>
  <si>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</si>
  <si>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</si>
  <si>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</si>
  <si>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</si>
  <si>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</si>
  <si>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</si>
  <si>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</si>
  <si>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</si>
  <si>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</si>
  <si>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</si>
  <si>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</si>
  <si>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</si>
  <si>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</si>
  <si>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</si>
  <si>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</si>
  <si>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</si>
  <si>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</si>
  <si>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</si>
  <si>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</si>
  <si>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</si>
  <si>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</si>
  <si>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</si>
  <si>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</si>
  <si>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</si>
  <si>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</si>
  <si>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</si>
  <si>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</si>
  <si>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</si>
  <si>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</si>
  <si>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</si>
  <si>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</si>
  <si>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</si>
  <si>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</si>
  <si>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</si>
  <si>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</si>
  <si>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</si>
  <si>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</si>
  <si>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</si>
  <si>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</si>
  <si>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</si>
  <si>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</si>
  <si>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</si>
  <si>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</si>
  <si>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</si>
  <si>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</si>
  <si>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</si>
  <si>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</si>
  <si>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</si>
  <si>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</si>
  <si>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</si>
  <si>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</si>
  <si>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</si>
  <si>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</si>
  <si>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</si>
  <si>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</si>
  <si>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</si>
  <si>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</si>
  <si>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</si>
  <si>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</si>
  <si>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</si>
  <si>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</si>
  <si>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</si>
  <si>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</si>
  <si>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</si>
  <si>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</si>
  <si>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</si>
  <si>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</si>
  <si>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</si>
  <si>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</si>
  <si>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</si>
  <si>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</si>
  <si>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</si>
  <si>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</si>
  <si>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</si>
  <si>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</si>
  <si>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</si>
  <si>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</si>
  <si>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</si>
  <si>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</si>
  <si>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</si>
  <si>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</si>
  <si>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</si>
  <si>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</si>
  <si>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</si>
  <si>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</si>
  <si>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</si>
  <si>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</si>
  <si>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</si>
  <si>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</si>
  <si>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</si>
  <si>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</si>
  <si>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</si>
  <si>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</si>
  <si>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</si>
  <si>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</si>
  <si>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</si>
  <si>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</si>
  <si>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</si>
  <si>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</si>
  <si>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</si>
  <si>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</si>
  <si>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</si>
  <si>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</si>
  <si>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</si>
  <si>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</si>
  <si>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</si>
  <si>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</si>
  <si>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</si>
  <si>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</si>
  <si>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</si>
  <si>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</si>
  <si>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</si>
  <si>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</si>
  <si>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</si>
  <si>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</si>
  <si>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</si>
  <si>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</si>
  <si>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</si>
  <si>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</si>
  <si>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</si>
  <si>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</si>
  <si>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</si>
  <si>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</si>
  <si>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</si>
  <si>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</si>
  <si>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</si>
  <si>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</si>
  <si>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</si>
  <si>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</si>
  <si>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</si>
  <si>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</si>
  <si>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</si>
  <si>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</si>
  <si>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</si>
  <si>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</si>
  <si>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</si>
  <si>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</si>
  <si>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</si>
  <si>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</si>
  <si>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</si>
  <si>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</si>
  <si>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</si>
  <si>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</si>
  <si>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</si>
  <si>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</si>
  <si>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</si>
  <si>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</si>
  <si>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</si>
  <si>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</si>
  <si>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</si>
  <si>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</si>
  <si>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</si>
  <si>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</si>
  <si>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</si>
  <si>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</si>
  <si>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</si>
  <si>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</si>
  <si>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</si>
  <si>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</si>
  <si>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</si>
  <si>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</si>
  <si>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</si>
  <si>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</si>
  <si>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</si>
  <si>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</si>
  <si>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</si>
  <si>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</si>
  <si>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</si>
  <si>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</si>
  <si>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</si>
  <si>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</si>
  <si>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</si>
  <si>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</si>
  <si>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</si>
  <si>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</si>
  <si>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</si>
  <si>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</si>
  <si>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</si>
  <si>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</si>
  <si>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</si>
  <si>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</si>
  <si>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</si>
  <si>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</si>
  <si>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</si>
  <si>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</si>
  <si>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</si>
  <si>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</si>
  <si>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</si>
  <si>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</si>
  <si>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</si>
  <si>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</si>
  <si>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</si>
  <si>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</si>
  <si>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</si>
  <si>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</si>
  <si>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</si>
  <si>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</si>
  <si>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</si>
  <si>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</si>
  <si>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</si>
  <si>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</si>
  <si>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</si>
  <si>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</si>
  <si>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</si>
  <si>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</si>
  <si>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</si>
  <si>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</si>
  <si>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</si>
  <si>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</si>
  <si>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</si>
  <si>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</si>
  <si>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</si>
  <si>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</si>
  <si>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</si>
  <si>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</si>
  <si>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</si>
  <si>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</si>
  <si>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</si>
  <si>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</si>
  <si>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</si>
  <si>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</si>
  <si>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</si>
  <si>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</si>
  <si>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</si>
  <si>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</si>
  <si>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</si>
  <si>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</si>
  <si>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</si>
  <si>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</si>
  <si>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</si>
  <si>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</si>
  <si>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</si>
  <si>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</si>
  <si>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</si>
  <si>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</si>
  <si>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</si>
  <si>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</si>
  <si>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</si>
  <si>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</si>
  <si>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</si>
  <si>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</si>
  <si>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</si>
  <si>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</si>
  <si>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</si>
  <si>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</si>
  <si>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</si>
  <si>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</si>
  <si>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</si>
  <si>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</si>
  <si>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</si>
  <si>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</si>
  <si>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</si>
  <si>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</si>
  <si>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</si>
  <si>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</si>
  <si>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</si>
  <si>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</si>
  <si>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</si>
  <si>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</si>
  <si>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</si>
  <si>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</si>
  <si>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</si>
  <si>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</si>
  <si>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</si>
  <si>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</si>
  <si>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</si>
  <si>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</si>
  <si>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</si>
  <si>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</si>
  <si>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</si>
  <si>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</si>
  <si>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</si>
  <si>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</si>
  <si>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</si>
  <si>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</si>
  <si>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</si>
  <si>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</si>
  <si>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</si>
  <si>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</si>
  <si>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</si>
  <si>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</si>
  <si>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</si>
  <si>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</si>
  <si>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</si>
  <si>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</si>
  <si>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</si>
  <si>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</si>
  <si>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</si>
  <si>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</si>
  <si>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</si>
  <si>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</si>
  <si>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</si>
  <si>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</si>
  <si>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</si>
  <si>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</si>
  <si>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</si>
  <si>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</si>
  <si>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</si>
  <si>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</si>
  <si>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</si>
  <si>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</si>
  <si>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</si>
  <si>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</si>
  <si>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</si>
  <si>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</si>
  <si>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</si>
  <si>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</si>
  <si>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</si>
  <si>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</si>
  <si>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</si>
  <si>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</si>
  <si>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</si>
  <si>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</si>
  <si>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</si>
  <si>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</si>
  <si>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</si>
  <si>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</si>
  <si>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</si>
  <si>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</si>
  <si>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</si>
  <si>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</si>
  <si>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</si>
  <si>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</si>
  <si>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</si>
  <si>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</si>
  <si>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</si>
  <si>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</si>
  <si>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</si>
  <si>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</si>
  <si>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</si>
  <si>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</si>
  <si>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</si>
  <si>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</si>
  <si>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</si>
  <si>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</si>
  <si>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</si>
  <si>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</si>
  <si>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</si>
  <si>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</si>
  <si>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</si>
  <si>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</si>
  <si>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</si>
  <si>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</si>
  <si>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</si>
  <si>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</si>
  <si>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</si>
  <si>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</si>
  <si>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</si>
  <si>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</si>
  <si>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</si>
  <si>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</si>
  <si>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</si>
  <si>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</si>
  <si>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</si>
  <si>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</si>
  <si>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</si>
  <si>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</si>
  <si>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</si>
  <si>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</si>
  <si>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</si>
  <si>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</si>
  <si>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</si>
  <si>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</si>
  <si>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</si>
  <si>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</si>
  <si>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</si>
  <si>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</si>
  <si>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</si>
  <si>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</si>
  <si>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</si>
  <si>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</si>
  <si>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</si>
  <si>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</si>
  <si>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</si>
  <si>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</si>
  <si>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</si>
  <si>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</si>
  <si>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</si>
  <si>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</si>
  <si>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</si>
  <si>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</si>
  <si>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</si>
  <si>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</si>
  <si>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</si>
  <si>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</si>
  <si>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</si>
  <si>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</si>
  <si>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</si>
  <si>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</si>
  <si>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</si>
  <si>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</si>
  <si>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</si>
  <si>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</si>
  <si>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</si>
  <si>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</si>
  <si>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</si>
  <si>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</si>
  <si>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</si>
  <si>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</si>
  <si>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</si>
  <si>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</si>
  <si>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</si>
  <si>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</si>
  <si>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</si>
  <si>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</si>
  <si>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</si>
  <si>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</si>
  <si>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</si>
  <si>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</si>
  <si>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</si>
  <si>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</si>
  <si>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</si>
  <si>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</si>
  <si>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</si>
  <si>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</si>
  <si>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</si>
  <si>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</si>
  <si>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</si>
  <si>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</si>
  <si>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</si>
  <si>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</si>
  <si>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</si>
  <si>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</si>
  <si>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</si>
  <si>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</si>
  <si>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</si>
  <si>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</si>
  <si>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</si>
  <si>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</si>
  <si>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</si>
  <si>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</si>
  <si>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</si>
  <si>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</si>
  <si>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</si>
  <si>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</si>
  <si>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</si>
  <si>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</si>
  <si>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</si>
  <si>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</si>
  <si>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</si>
  <si>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</si>
  <si>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</si>
  <si>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</si>
  <si>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</si>
  <si>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</si>
  <si>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</si>
  <si>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</si>
  <si>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</si>
  <si>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</si>
  <si>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</si>
  <si>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</si>
  <si>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</si>
  <si>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</si>
  <si>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</si>
  <si>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</si>
  <si>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</si>
  <si>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</si>
  <si>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</si>
  <si>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</si>
  <si>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</si>
  <si>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</si>
  <si>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</si>
  <si>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</si>
  <si>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</si>
  <si>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</si>
  <si>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</si>
  <si>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</si>
  <si>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</si>
  <si>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</si>
  <si>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</si>
  <si>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</si>
  <si>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</si>
  <si>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</si>
  <si>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</si>
  <si>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</si>
  <si>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</si>
  <si>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</si>
  <si>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</si>
  <si>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</si>
  <si>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</si>
  <si>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</si>
  <si>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</si>
  <si>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</si>
  <si>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</si>
  <si>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</si>
  <si>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</si>
  <si>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</si>
  <si>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</si>
  <si>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</si>
  <si>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</si>
  <si>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</si>
  <si>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</si>
  <si>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</si>
  <si>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</si>
  <si>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</si>
  <si>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</si>
  <si>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</si>
  <si>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</si>
  <si>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</si>
  <si>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</si>
  <si>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</si>
  <si>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</si>
  <si>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</si>
  <si>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</si>
  <si>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</si>
  <si>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</si>
  <si>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</si>
  <si>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</si>
  <si>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</si>
  <si>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</si>
  <si>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</si>
  <si>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</si>
  <si>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</si>
  <si>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</si>
  <si>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</si>
  <si>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</si>
  <si>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</si>
  <si>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</si>
  <si>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</si>
  <si>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</si>
  <si>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</si>
  <si>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</si>
  <si>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</si>
  <si>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</si>
  <si>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</si>
  <si>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</si>
  <si>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</si>
  <si>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</si>
  <si>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</si>
  <si>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</si>
  <si>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</si>
  <si>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</si>
  <si>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</si>
  <si>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</si>
  <si>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</si>
  <si>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</si>
  <si>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</si>
  <si>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</si>
  <si>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</si>
  <si>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</si>
  <si>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</si>
  <si>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</si>
  <si>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</si>
  <si>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</si>
  <si>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</si>
  <si>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</si>
  <si>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</si>
  <si>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</si>
  <si>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</si>
  <si>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</si>
  <si>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</si>
  <si>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</si>
  <si>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</si>
  <si>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</si>
  <si>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</si>
  <si>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</si>
  <si>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</si>
  <si>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</si>
  <si>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</si>
  <si>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</si>
  <si>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</si>
  <si>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</si>
  <si>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</si>
  <si>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</si>
  <si>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</si>
  <si>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</si>
  <si>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</si>
  <si>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</si>
  <si>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</si>
  <si>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</si>
  <si>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</si>
  <si>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</si>
  <si>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</si>
  <si>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</si>
  <si>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</si>
  <si>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</si>
  <si>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</si>
  <si>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</si>
  <si>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</si>
  <si>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</si>
  <si>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</si>
  <si>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</si>
  <si>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</si>
  <si>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</si>
  <si>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</si>
  <si>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</si>
  <si>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</si>
  <si>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</si>
  <si>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</si>
  <si>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</si>
  <si>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</si>
  <si>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</si>
  <si>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</si>
  <si>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</si>
  <si>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</si>
  <si>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</si>
  <si>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</si>
  <si>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</si>
  <si>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</si>
  <si>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</si>
  <si>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</si>
  <si>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</si>
  <si>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</si>
  <si>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</si>
  <si>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</si>
  <si>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</si>
  <si>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</si>
  <si>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</si>
  <si>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</si>
  <si>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</si>
  <si>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</si>
  <si>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</si>
  <si>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</si>
  <si>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</si>
  <si>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</si>
  <si>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</si>
  <si>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</si>
  <si>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</si>
  <si>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</si>
  <si>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</si>
  <si>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</si>
  <si>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</si>
  <si>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</si>
  <si>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</si>
  <si>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</si>
  <si>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</si>
  <si>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</si>
  <si>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</si>
  <si>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</si>
  <si>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</si>
  <si>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</si>
  <si>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</si>
  <si>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</si>
  <si>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</si>
  <si>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</si>
  <si>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</si>
  <si>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</si>
  <si>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</si>
  <si>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</si>
  <si>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</si>
  <si>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</si>
  <si>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</si>
  <si>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</si>
  <si>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</si>
  <si>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</si>
  <si>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</si>
  <si>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</si>
  <si>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</si>
  <si>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</si>
  <si>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</si>
  <si>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</si>
  <si>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</si>
  <si>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</si>
  <si>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</si>
  <si>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</si>
  <si>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</si>
  <si>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</si>
  <si>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</si>
  <si>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</si>
  <si>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</si>
  <si>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</si>
  <si>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</si>
  <si>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</si>
  <si>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</si>
  <si>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</si>
  <si>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</si>
  <si>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</si>
  <si>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</si>
  <si>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</si>
  <si>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</si>
  <si>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</si>
  <si>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</si>
  <si>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</si>
  <si>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</si>
  <si>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</si>
  <si>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</si>
  <si>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</si>
  <si>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</si>
  <si>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</si>
  <si>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</si>
  <si>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</si>
  <si>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</si>
  <si>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</si>
  <si>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</si>
  <si>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</si>
  <si>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</si>
  <si>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</si>
  <si>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</si>
  <si>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</si>
  <si>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</si>
  <si>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</si>
  <si>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</si>
  <si>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</si>
  <si>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</si>
  <si>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</si>
  <si>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</si>
  <si>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</si>
  <si>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</si>
  <si>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</si>
  <si>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</si>
  <si>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</si>
  <si>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</si>
  <si>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</si>
  <si>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</si>
  <si>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</si>
  <si>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</si>
  <si>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</si>
  <si>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</si>
  <si>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</si>
  <si>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</si>
  <si>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</si>
  <si>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</si>
  <si>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</si>
  <si>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</si>
  <si>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</si>
  <si>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</si>
  <si>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</si>
  <si>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</si>
  <si>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</si>
  <si>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</si>
  <si>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</si>
  <si>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</si>
  <si>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</si>
  <si>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</si>
  <si>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</si>
  <si>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</si>
  <si>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</si>
  <si>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</si>
  <si>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</si>
  <si>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</si>
  <si>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</si>
  <si>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</si>
  <si>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</si>
  <si>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</si>
  <si>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</si>
  <si>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</si>
  <si>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</si>
  <si>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</si>
  <si>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</si>
  <si>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</si>
  <si>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</si>
  <si>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</si>
  <si>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</si>
  <si>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</si>
  <si>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</si>
  <si>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</si>
  <si>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</si>
  <si>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</si>
  <si>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</si>
  <si>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</si>
  <si>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</si>
  <si>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</si>
  <si>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</si>
  <si>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</si>
  <si>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</si>
  <si>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</si>
  <si>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</si>
  <si>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</si>
  <si>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</si>
  <si>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</si>
  <si>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</si>
  <si>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</si>
  <si>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</si>
  <si>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</si>
  <si>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</si>
  <si>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</si>
  <si>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</si>
  <si>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</si>
  <si>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</si>
  <si>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</si>
  <si>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</si>
  <si>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</si>
  <si>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</si>
  <si>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</si>
  <si>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</si>
  <si>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</si>
  <si>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</si>
  <si>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</si>
  <si>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</si>
  <si>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</si>
  <si>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</si>
  <si>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</si>
  <si>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</si>
  <si>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</si>
  <si>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</si>
  <si>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</si>
  <si>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</si>
  <si>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</si>
  <si>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</si>
  <si>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</si>
  <si>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</si>
  <si>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</si>
  <si>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</si>
  <si>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</si>
  <si>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</si>
  <si>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</si>
  <si>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</si>
  <si>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</si>
  <si>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</si>
  <si>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</si>
  <si>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</si>
  <si>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</si>
  <si>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</si>
  <si>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</si>
  <si>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</si>
  <si>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</si>
  <si>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</si>
  <si>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</si>
  <si>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</si>
  <si>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</si>
  <si>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</si>
  <si>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</si>
  <si>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</si>
  <si>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</si>
  <si>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</si>
  <si>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</si>
  <si>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</si>
  <si>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</si>
  <si>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</si>
  <si>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</si>
  <si>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</si>
  <si>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</si>
  <si>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</si>
  <si>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</si>
  <si>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</si>
  <si>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</si>
  <si>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</si>
  <si>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</si>
  <si>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</si>
  <si>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</si>
  <si>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</si>
  <si>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</si>
  <si>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</si>
  <si>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</si>
  <si>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</si>
  <si>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</si>
  <si>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</si>
  <si>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</si>
  <si>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</si>
  <si>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</si>
  <si>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</si>
  <si>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</si>
  <si>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</si>
  <si>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</si>
  <si>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</si>
  <si>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</si>
  <si>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</si>
  <si>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</si>
  <si>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</si>
  <si>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</si>
  <si>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</si>
  <si>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</si>
  <si>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</si>
  <si>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</si>
  <si>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</si>
  <si>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</si>
  <si>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</si>
  <si>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</si>
  <si>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</si>
  <si>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</si>
  <si>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</si>
  <si>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</si>
  <si>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</si>
  <si>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</si>
  <si>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</si>
  <si>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</si>
  <si>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</si>
  <si>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</si>
  <si>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</si>
  <si>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</si>
  <si>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</si>
  <si>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</si>
  <si>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</si>
  <si>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</si>
  <si>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</si>
  <si>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</si>
  <si>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</si>
  <si>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</si>
  <si>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</si>
  <si>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</si>
  <si>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</si>
  <si>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</si>
  <si>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</si>
  <si>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</si>
  <si>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</si>
  <si>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</si>
  <si>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</si>
  <si>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</si>
  <si>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</si>
  <si>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</si>
  <si>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</si>
  <si>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</si>
  <si>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</si>
  <si>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</si>
  <si>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</si>
  <si>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</si>
  <si>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</si>
  <si>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</si>
  <si>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</si>
  <si>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</si>
  <si>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</si>
  <si>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</si>
  <si>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</si>
  <si>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</si>
  <si>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</si>
  <si>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</si>
  <si>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</si>
  <si>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</si>
  <si>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</si>
  <si>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</si>
  <si>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</si>
  <si>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</si>
  <si>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</si>
  <si>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</si>
  <si>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</si>
  <si>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</si>
  <si>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</si>
  <si>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</si>
  <si>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</si>
  <si>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</si>
  <si>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</si>
  <si>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</si>
  <si>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</si>
  <si>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</si>
  <si>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</si>
  <si>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</si>
  <si>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</si>
  <si>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</si>
  <si>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</si>
  <si>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</si>
  <si>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</si>
  <si>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</si>
  <si>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</si>
  <si>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</si>
  <si>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</si>
  <si>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</si>
  <si>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</si>
  <si>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</si>
  <si>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</si>
  <si>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</si>
  <si>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</si>
  <si>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</si>
  <si>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</si>
  <si>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</si>
  <si>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</si>
  <si>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</si>
  <si>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</si>
  <si>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</si>
  <si>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</si>
  <si>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</si>
  <si>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</si>
  <si>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</si>
  <si>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</si>
  <si>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</si>
  <si>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</si>
  <si>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</si>
  <si>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</si>
  <si>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</si>
  <si>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</si>
  <si>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</si>
  <si>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</si>
  <si>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</si>
  <si>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</si>
  <si>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</si>
  <si>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</si>
  <si>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</si>
  <si>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</si>
  <si>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</si>
  <si>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</si>
  <si>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</si>
  <si>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</si>
  <si>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</si>
  <si>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</si>
  <si>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</si>
  <si>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</si>
  <si>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</si>
  <si>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</si>
  <si>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</si>
  <si>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</si>
  <si>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</si>
  <si>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</si>
  <si>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</si>
  <si>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</si>
  <si>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</si>
  <si>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</si>
  <si>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</si>
  <si>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</si>
  <si>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</si>
  <si>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</si>
  <si>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</si>
  <si>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</si>
  <si>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</si>
  <si>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</si>
  <si>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</si>
  <si>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</si>
  <si>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</si>
  <si>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</si>
  <si>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</si>
  <si>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</si>
  <si>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</si>
  <si>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</si>
  <si>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</si>
  <si>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</si>
  <si>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</si>
  <si>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</si>
  <si>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</si>
  <si>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</si>
  <si>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</si>
  <si>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</si>
  <si>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</si>
  <si>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</si>
  <si>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</si>
  <si>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</si>
  <si>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</si>
  <si>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</si>
  <si>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</si>
  <si>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</si>
  <si>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</si>
  <si>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</si>
  <si>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</si>
  <si>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</si>
  <si>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</si>
  <si>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</si>
  <si>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</si>
  <si>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</si>
  <si>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</si>
  <si>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</si>
  <si>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</si>
  <si>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</si>
  <si>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</si>
  <si>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</si>
  <si>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</si>
  <si>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</si>
  <si>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</si>
  <si>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</si>
  <si>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</si>
  <si>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</si>
  <si>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</si>
  <si>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</si>
  <si>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</si>
  <si>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</si>
  <si>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</si>
  <si>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</si>
  <si>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</si>
  <si>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</si>
  <si>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</si>
  <si>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</si>
  <si>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</si>
  <si>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</si>
  <si>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</si>
  <si>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</si>
  <si>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</si>
  <si>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</si>
  <si>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</si>
  <si>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</si>
  <si>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</si>
  <si>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</si>
  <si>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</si>
  <si>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</si>
  <si>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</si>
  <si>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</si>
  <si>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</si>
  <si>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</si>
  <si>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</si>
  <si>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</si>
  <si>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</si>
  <si>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</si>
  <si>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</si>
  <si>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</si>
  <si>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</si>
  <si>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</si>
  <si>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</si>
  <si>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</si>
  <si>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</si>
  <si>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</si>
  <si>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</si>
  <si>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</si>
  <si>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</si>
  <si>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</si>
  <si>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</si>
  <si>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</si>
  <si>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</si>
  <si>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</si>
  <si>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</si>
  <si>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</si>
  <si>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</si>
  <si>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</si>
  <si>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</si>
  <si>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</si>
  <si>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</si>
  <si>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</si>
  <si>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</si>
  <si>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</si>
  <si>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</si>
  <si>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</si>
  <si>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</si>
  <si>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</si>
  <si>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</si>
  <si>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</si>
  <si>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</si>
  <si>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</si>
  <si>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</si>
  <si>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</si>
  <si>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</si>
  <si>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</si>
  <si>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</si>
  <si>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</si>
  <si>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</si>
  <si>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</si>
  <si>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</si>
  <si>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</si>
  <si>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</si>
  <si>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</si>
  <si>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</si>
  <si>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</si>
  <si>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</si>
  <si>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</si>
  <si>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</si>
  <si>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</si>
  <si>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</si>
  <si>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</si>
  <si>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</si>
  <si>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</si>
  <si>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</si>
  <si>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</si>
  <si>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</si>
  <si>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</si>
  <si>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</si>
  <si>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</si>
  <si>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</si>
  <si>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</si>
  <si>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</si>
  <si>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</si>
  <si>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</si>
  <si>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</si>
  <si>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</si>
  <si>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</si>
  <si>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</si>
  <si>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</si>
  <si>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</si>
  <si>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</si>
  <si>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</si>
  <si>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</si>
  <si>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</si>
  <si>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</si>
  <si>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</si>
  <si>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</si>
  <si>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</si>
  <si>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</si>
  <si>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</si>
  <si>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</si>
  <si>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</si>
  <si>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</si>
  <si>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</si>
  <si>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</si>
  <si>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</si>
  <si>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</si>
  <si>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</si>
  <si>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</si>
  <si>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</si>
  <si>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</si>
  <si>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</si>
  <si>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</si>
  <si>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</si>
  <si>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</si>
  <si>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</si>
  <si>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</si>
  <si>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</si>
  <si>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</si>
  <si>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</si>
  <si>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</si>
  <si>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</si>
  <si>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</si>
  <si>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</si>
  <si>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</si>
  <si>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</si>
  <si>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</si>
  <si>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</si>
  <si>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</si>
  <si>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</si>
  <si>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</si>
  <si>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</si>
  <si>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</si>
  <si>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</si>
  <si>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</si>
  <si>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</si>
  <si>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</si>
  <si>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</si>
  <si>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</si>
  <si>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</si>
  <si>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</si>
  <si>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</si>
  <si>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</si>
  <si>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</si>
  <si>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</si>
  <si>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</si>
  <si>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</si>
  <si>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</si>
  <si>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</si>
  <si>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</si>
  <si>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</si>
  <si>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</si>
  <si>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</si>
  <si>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</si>
  <si>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</si>
  <si>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</si>
  <si>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</si>
  <si>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</si>
  <si>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</si>
  <si>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</si>
  <si>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</si>
  <si>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</si>
  <si>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</si>
  <si>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</si>
  <si>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</si>
  <si>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</si>
  <si>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</si>
  <si>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</si>
  <si>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</si>
  <si>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</si>
  <si>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</si>
  <si>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</si>
  <si>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</si>
  <si>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</si>
  <si>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</si>
  <si>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</si>
  <si>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</si>
  <si>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</si>
  <si>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</si>
  <si>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</si>
  <si>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</si>
  <si>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</si>
  <si>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</si>
  <si>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</si>
  <si>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</si>
  <si>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</si>
  <si>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</si>
  <si>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</si>
  <si>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</si>
  <si>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</si>
  <si>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</si>
  <si>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</si>
  <si>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</si>
  <si>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</si>
  <si>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</si>
  <si>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</si>
  <si>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</si>
  <si>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</si>
  <si>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</si>
  <si>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</si>
  <si>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</si>
  <si>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</si>
  <si>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</si>
  <si>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</si>
  <si>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</si>
  <si>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</si>
  <si>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</si>
  <si>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</si>
  <si>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</si>
  <si>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</si>
  <si>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</si>
  <si>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</si>
  <si>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</si>
  <si>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</si>
  <si>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</si>
  <si>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</si>
  <si>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</si>
  <si>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</si>
  <si>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</si>
  <si>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</si>
  <si>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</si>
  <si>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</si>
  <si>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</si>
  <si>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</si>
  <si>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</si>
  <si>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</si>
  <si>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</si>
  <si>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</si>
  <si>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</si>
  <si>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</si>
  <si>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</si>
  <si>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</si>
  <si>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</si>
  <si>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</si>
  <si>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</si>
  <si>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</si>
  <si>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</si>
  <si>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</si>
  <si>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</si>
  <si>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</si>
  <si>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</si>
  <si>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</si>
  <si>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</si>
  <si>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</si>
  <si>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</si>
  <si>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</si>
  <si>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</si>
  <si>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</si>
  <si>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</si>
  <si>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</si>
  <si>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</si>
  <si>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</si>
  <si>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</si>
  <si>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</si>
  <si>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</si>
  <si>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</si>
  <si>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</si>
  <si>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</si>
  <si>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</si>
  <si>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</si>
  <si>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</si>
  <si>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</si>
  <si>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</si>
  <si>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</si>
  <si>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</si>
  <si>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</si>
  <si>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</si>
  <si>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</si>
  <si>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</si>
  <si>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</si>
  <si>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</si>
  <si>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</si>
  <si>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</si>
  <si>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</si>
  <si>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</si>
  <si>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</si>
  <si>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</si>
  <si>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</si>
  <si>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</si>
  <si>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</si>
  <si>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</si>
  <si>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</si>
  <si>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</si>
  <si>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</si>
  <si>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</si>
  <si>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</si>
  <si>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</si>
  <si>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</si>
  <si>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</si>
  <si>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</si>
  <si>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</si>
  <si>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</si>
  <si>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</si>
  <si>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</si>
  <si>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</si>
  <si>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</si>
  <si>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</si>
  <si>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</si>
  <si>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</si>
  <si>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</si>
  <si>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</si>
  <si>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</si>
  <si>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</si>
  <si>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</si>
  <si>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</si>
  <si>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</si>
  <si>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</si>
  <si>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</si>
  <si>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</si>
  <si>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</si>
  <si>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</si>
  <si>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</si>
  <si>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</si>
  <si>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</si>
  <si>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</si>
  <si>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</si>
  <si>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</si>
  <si>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</si>
  <si>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</si>
  <si>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</si>
  <si>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</si>
  <si>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</si>
  <si>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</si>
  <si>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</si>
  <si>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</si>
  <si>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</si>
  <si>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</si>
  <si>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</si>
  <si>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</si>
  <si>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</si>
  <si>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</si>
  <si>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</si>
  <si>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</si>
  <si>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</si>
  <si>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</si>
  <si>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</si>
  <si>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</si>
  <si>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</si>
  <si>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</si>
  <si>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</si>
  <si>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</si>
  <si>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</si>
  <si>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</si>
  <si>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</si>
  <si>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</si>
  <si>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</si>
  <si>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</si>
  <si>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</si>
  <si>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</si>
  <si>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</si>
  <si>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</si>
  <si>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</si>
  <si>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</si>
  <si>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</si>
  <si>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</si>
  <si>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</si>
  <si>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</si>
  <si>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</si>
  <si>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</si>
  <si>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</si>
  <si>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</si>
  <si>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</si>
  <si>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</si>
  <si>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</si>
  <si>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</si>
  <si>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</si>
  <si>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</si>
  <si>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</si>
  <si>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</si>
  <si>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</si>
  <si>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</si>
  <si>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</si>
  <si>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</si>
  <si>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</si>
  <si>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</si>
  <si>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</si>
  <si>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</si>
  <si>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</si>
  <si>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</si>
  <si>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</si>
  <si>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</si>
  <si>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</si>
  <si>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</si>
  <si>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</si>
  <si>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</si>
  <si>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</si>
  <si>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</si>
  <si>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</si>
  <si>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</si>
  <si>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</si>
  <si>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</si>
  <si>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</si>
  <si>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</si>
  <si>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</si>
  <si>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</si>
  <si>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</si>
  <si>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</si>
  <si>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</si>
  <si>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</si>
  <si>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</si>
  <si>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</si>
  <si>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</si>
  <si>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</si>
  <si>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</si>
  <si>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</si>
  <si>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</si>
  <si>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</si>
  <si>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</si>
  <si>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</si>
  <si>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</si>
  <si>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</si>
  <si>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</si>
  <si>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</si>
  <si>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</si>
  <si>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</si>
  <si>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</si>
  <si>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</si>
  <si>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</si>
  <si>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</si>
  <si>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</si>
  <si>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</si>
  <si>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</si>
  <si>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</si>
  <si>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</si>
  <si>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</si>
  <si>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</si>
  <si>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</si>
  <si>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</si>
  <si>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</si>
  <si>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</si>
  <si>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</si>
  <si>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</si>
  <si>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</si>
  <si>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</si>
  <si>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</si>
  <si>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</si>
  <si>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</si>
  <si>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</si>
  <si>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</si>
  <si>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</si>
  <si>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</si>
  <si>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</si>
  <si>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</si>
  <si>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</si>
  <si>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</si>
  <si>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</si>
  <si>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</si>
  <si>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</si>
  <si>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</si>
  <si>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</si>
  <si>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</si>
  <si>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</si>
  <si>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</si>
  <si>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</si>
  <si>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</si>
  <si>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</si>
  <si>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</si>
  <si>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</si>
  <si>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</si>
  <si>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</si>
  <si>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</si>
  <si>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</si>
  <si>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</si>
  <si>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</si>
  <si>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</si>
  <si>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</si>
  <si>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</si>
  <si>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</si>
  <si>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</si>
  <si>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</si>
  <si>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</si>
  <si>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</si>
  <si>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</si>
  <si>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</si>
  <si>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</si>
  <si>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</si>
  <si>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</si>
  <si>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</si>
  <si>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</si>
  <si>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</si>
  <si>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</si>
  <si>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</si>
  <si>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</si>
  <si>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</si>
  <si>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</si>
  <si>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</si>
  <si>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</si>
  <si>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</si>
  <si>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</si>
  <si>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</si>
  <si>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</si>
  <si>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</si>
  <si>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</si>
  <si>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</si>
  <si>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</si>
  <si>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</si>
  <si>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</si>
  <si>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</si>
  <si>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</si>
  <si>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</si>
  <si>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</si>
  <si>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</si>
  <si>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</si>
  <si>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</si>
  <si>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</si>
  <si>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</si>
  <si>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</si>
  <si>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</si>
  <si>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</si>
  <si>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</si>
  <si>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</si>
  <si>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</si>
  <si>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</si>
  <si>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</si>
  <si>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</si>
  <si>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</si>
  <si>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</si>
  <si>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</si>
  <si>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</si>
  <si>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</si>
  <si>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</si>
  <si>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</si>
  <si>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</si>
  <si>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</si>
  <si>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</si>
  <si>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</si>
  <si>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</si>
  <si>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</si>
  <si>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</si>
  <si>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</si>
  <si>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</si>
  <si>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</si>
  <si>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</si>
  <si>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</si>
  <si>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</si>
  <si>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</si>
  <si>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</si>
  <si>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</si>
  <si>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</si>
  <si>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</si>
  <si>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</si>
  <si>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</si>
  <si>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</si>
  <si>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</si>
  <si>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</si>
  <si>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</si>
  <si>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</si>
  <si>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</si>
  <si>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</si>
  <si>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</si>
  <si>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</si>
  <si>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</si>
  <si>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</si>
  <si>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</si>
  <si>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</si>
  <si>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</si>
  <si>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</si>
  <si>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</si>
  <si>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</si>
  <si>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</si>
  <si>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</si>
  <si>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</si>
  <si>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</si>
  <si>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</si>
  <si>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</si>
  <si>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</si>
  <si>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</si>
  <si>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</si>
  <si>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</si>
  <si>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</si>
  <si>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</si>
  <si>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</si>
  <si>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</si>
  <si>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</si>
  <si>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</si>
  <si>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</si>
  <si>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</si>
  <si>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</si>
  <si>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</si>
  <si>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</si>
  <si>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</si>
  <si>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</si>
  <si>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</si>
  <si>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</si>
  <si>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</si>
  <si>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</si>
  <si>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</si>
  <si>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</si>
  <si>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</si>
  <si>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</si>
  <si>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</si>
  <si>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</si>
  <si>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</si>
  <si>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</si>
  <si>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</si>
  <si>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</si>
  <si>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</si>
  <si>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</si>
  <si>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</si>
  <si>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</si>
  <si>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</si>
  <si>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</si>
  <si>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</si>
  <si>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</si>
  <si>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</si>
  <si>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</si>
  <si>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</si>
  <si>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</si>
  <si>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</si>
  <si>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</si>
  <si>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</si>
  <si>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</si>
  <si>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</si>
  <si>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</si>
  <si>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</si>
  <si>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</si>
  <si>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</si>
  <si>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</si>
  <si>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</si>
  <si>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</si>
  <si>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</si>
  <si>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</si>
  <si>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</si>
  <si>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</si>
  <si>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</si>
  <si>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</si>
  <si>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</si>
  <si>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</si>
  <si>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</si>
  <si>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</si>
  <si>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</si>
  <si>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</si>
  <si>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</si>
  <si>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</si>
  <si>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</si>
  <si>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</si>
  <si>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</si>
  <si>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</si>
  <si>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</si>
  <si>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</si>
  <si>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</si>
  <si>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</si>
  <si>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</si>
  <si>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</si>
  <si>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</si>
  <si>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</si>
  <si>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</si>
  <si>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</si>
  <si>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</si>
  <si>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</si>
  <si>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</si>
  <si>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</si>
  <si>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</si>
  <si>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</si>
  <si>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</si>
  <si>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</si>
  <si>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</si>
  <si>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</si>
  <si>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</si>
  <si>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</si>
  <si>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</si>
  <si>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</si>
  <si>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</si>
  <si>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</si>
  <si>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</si>
  <si>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</si>
  <si>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</si>
  <si>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</si>
  <si>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</si>
  <si>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</si>
  <si>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</si>
  <si>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</si>
  <si>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</si>
  <si>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</si>
  <si>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</si>
  <si>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</si>
  <si>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</si>
  <si>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</si>
  <si>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</si>
  <si>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</si>
  <si>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</si>
  <si>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</si>
  <si>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</si>
  <si>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</si>
  <si>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</si>
  <si>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</si>
  <si>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</si>
  <si>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</si>
  <si>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</si>
  <si>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</si>
  <si>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</si>
  <si>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</si>
  <si>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</si>
  <si>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</si>
  <si>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</si>
  <si>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</si>
  <si>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</si>
  <si>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</si>
  <si>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</si>
  <si>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</si>
  <si>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</si>
  <si>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</si>
  <si>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</si>
  <si>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</si>
  <si>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</si>
  <si>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</si>
  <si>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</si>
  <si>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</si>
  <si>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</si>
  <si>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</si>
  <si>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</si>
  <si>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</si>
  <si>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</si>
  <si>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</si>
  <si>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</si>
  <si>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</si>
  <si>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</si>
  <si>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</si>
  <si>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</si>
  <si>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</si>
  <si>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</si>
  <si>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</si>
  <si>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</si>
  <si>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</si>
  <si>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</si>
  <si>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</si>
  <si>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</si>
  <si>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</si>
  <si>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</si>
  <si>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</si>
  <si>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</si>
  <si>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</si>
  <si>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</si>
  <si>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</si>
  <si>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</si>
  <si>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</si>
  <si>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</si>
  <si>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</si>
  <si>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</si>
  <si>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</si>
  <si>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</si>
  <si>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</si>
  <si>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</si>
  <si>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</si>
  <si>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</si>
  <si>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</si>
  <si>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</si>
  <si>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</si>
  <si>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</si>
  <si>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</si>
  <si>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</si>
  <si>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</si>
  <si>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</si>
  <si>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</si>
  <si>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</si>
  <si>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</si>
  <si>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</si>
  <si>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</si>
  <si>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</si>
  <si>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</si>
  <si>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</si>
  <si>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</si>
  <si>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</si>
  <si>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</si>
  <si>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</si>
  <si>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</si>
  <si>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</si>
  <si>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</si>
  <si>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</si>
  <si>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</si>
  <si>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</si>
  <si>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</si>
  <si>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</si>
  <si>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</si>
  <si>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</si>
  <si>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</si>
  <si>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</si>
  <si>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</si>
  <si>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</si>
  <si>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</si>
  <si>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</si>
  <si>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</si>
  <si>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</si>
  <si>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</si>
  <si>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</si>
  <si>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</si>
  <si>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</si>
  <si>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</si>
  <si>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</si>
  <si>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</si>
  <si>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</si>
  <si>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</si>
  <si>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</si>
  <si>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</si>
  <si>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</si>
  <si>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</si>
  <si>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</si>
  <si>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</si>
  <si>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</si>
  <si>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</si>
  <si>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</si>
  <si>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</si>
  <si>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</si>
  <si>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</si>
  <si>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</si>
  <si>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</si>
  <si>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</si>
  <si>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</si>
  <si>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</si>
  <si>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</si>
  <si>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</si>
  <si>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</si>
  <si>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</si>
  <si>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</si>
  <si>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</si>
  <si>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</si>
  <si>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</si>
  <si>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</si>
  <si>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</si>
  <si>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</si>
  <si>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</si>
  <si>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</si>
  <si>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</si>
  <si>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</si>
  <si>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</si>
  <si>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</si>
  <si>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</si>
  <si>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</si>
  <si>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</si>
  <si>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</si>
  <si>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</si>
  <si>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</si>
  <si>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</si>
  <si>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</si>
  <si>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</si>
  <si>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</si>
  <si>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</si>
  <si>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</si>
  <si>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</si>
  <si>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</si>
  <si>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</si>
  <si>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</si>
  <si>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</si>
  <si>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</si>
  <si>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</si>
  <si>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</si>
  <si>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</si>
  <si>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</si>
  <si>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</si>
  <si>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</si>
  <si>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</si>
  <si>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</si>
  <si>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</si>
  <si>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</si>
  <si>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</si>
  <si>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</si>
  <si>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</si>
  <si>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</si>
  <si>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</si>
  <si>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</si>
  <si>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</si>
  <si>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</si>
  <si>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</si>
  <si>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</si>
  <si>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</si>
  <si>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</si>
  <si>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</si>
  <si>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</si>
  <si>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</si>
  <si>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</si>
  <si>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</si>
  <si>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</si>
  <si>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</si>
  <si>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</si>
  <si>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</si>
  <si>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</si>
  <si>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</si>
  <si>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</si>
  <si>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</si>
  <si>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</si>
  <si>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</si>
  <si>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</si>
  <si>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</si>
  <si>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</si>
  <si>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</si>
  <si>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</si>
  <si>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</si>
  <si>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</si>
  <si>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</si>
  <si>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</si>
  <si>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</si>
  <si>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</si>
  <si>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</si>
  <si>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</si>
  <si>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</si>
  <si>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</si>
  <si>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</si>
  <si>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</si>
  <si>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</si>
  <si>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</si>
  <si>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</si>
  <si>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</si>
  <si>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</si>
  <si>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</si>
  <si>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</si>
  <si>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</si>
  <si>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</si>
  <si>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</si>
  <si>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</si>
  <si>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</si>
  <si>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</si>
  <si>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</si>
  <si>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</si>
  <si>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</si>
  <si>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</si>
  <si>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</si>
  <si>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</si>
  <si>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</si>
  <si>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</si>
  <si>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</si>
  <si>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</si>
  <si>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</si>
  <si>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</si>
  <si>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</si>
  <si>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</si>
  <si>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</si>
  <si>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</si>
  <si>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</si>
  <si>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</si>
  <si>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</si>
  <si>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</si>
  <si>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</si>
  <si>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</si>
  <si>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</si>
  <si>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</si>
  <si>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</si>
  <si>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</si>
  <si>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</si>
  <si>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</si>
  <si>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</si>
  <si>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</si>
  <si>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</si>
  <si>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</si>
  <si>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</si>
  <si>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</si>
  <si>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</si>
  <si>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</si>
  <si>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</si>
  <si>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</si>
  <si>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</si>
  <si>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</si>
  <si>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</si>
  <si>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</si>
  <si>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</si>
  <si>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</si>
  <si>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</si>
  <si>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</si>
  <si>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</si>
  <si>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</si>
  <si>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</si>
  <si>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</si>
  <si>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</si>
  <si>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</si>
  <si>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</si>
  <si>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</si>
  <si>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</si>
  <si>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</si>
  <si>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</si>
  <si>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</si>
  <si>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</si>
  <si>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</si>
  <si>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</si>
  <si>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</si>
  <si>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</si>
  <si>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</si>
  <si>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</si>
  <si>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</si>
  <si>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</si>
  <si>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</si>
  <si>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</si>
  <si>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</si>
  <si>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</si>
  <si>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</si>
  <si>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</si>
  <si>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</si>
  <si>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</si>
  <si>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</si>
  <si>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</si>
  <si>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</si>
  <si>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</si>
  <si>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</si>
  <si>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</si>
  <si>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</si>
  <si>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</si>
  <si>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</si>
  <si>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</si>
  <si>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</si>
  <si>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</si>
  <si>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</si>
  <si>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</si>
  <si>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</si>
  <si>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</si>
  <si>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</si>
  <si>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</si>
  <si>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</si>
  <si>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</si>
  <si>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</si>
  <si>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</si>
  <si>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</si>
  <si>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</si>
  <si>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</si>
  <si>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</si>
  <si>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</si>
  <si>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</si>
  <si>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</si>
  <si>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</si>
  <si>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</si>
  <si>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</si>
  <si>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</si>
  <si>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</si>
  <si>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</si>
  <si>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</si>
  <si>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</si>
  <si>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</si>
  <si>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</si>
  <si>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</si>
  <si>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</si>
  <si>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</si>
  <si>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</si>
  <si>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</si>
  <si>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</si>
  <si>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</si>
  <si>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</si>
  <si>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</si>
  <si>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</si>
  <si>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</si>
  <si>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</si>
  <si>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</si>
  <si>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</si>
  <si>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</si>
  <si>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</si>
  <si>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</si>
  <si>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</si>
  <si>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</si>
  <si>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</si>
  <si>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</si>
  <si>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</si>
  <si>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</si>
  <si>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</si>
  <si>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</si>
  <si>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</si>
  <si>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</si>
  <si>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</si>
  <si>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</si>
  <si>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</si>
  <si>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</si>
  <si>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</si>
  <si>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</si>
  <si>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</si>
  <si>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</si>
  <si>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</si>
  <si>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</si>
  <si>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</si>
  <si>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</si>
  <si>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</si>
  <si>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</si>
  <si>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</si>
  <si>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</si>
  <si>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</si>
  <si>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</si>
  <si>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</si>
  <si>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</si>
  <si>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</si>
  <si>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</si>
  <si>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</si>
  <si>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</si>
  <si>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</si>
  <si>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</si>
  <si>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</si>
  <si>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</si>
  <si>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</si>
  <si>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</si>
  <si>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</si>
  <si>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</si>
  <si>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</si>
  <si>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</si>
  <si>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</si>
  <si>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</si>
  <si>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</si>
  <si>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</si>
  <si>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</si>
  <si>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</si>
  <si>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</si>
  <si>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</si>
  <si>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</si>
  <si>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</si>
  <si>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</si>
  <si>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</si>
  <si>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</si>
  <si>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</si>
  <si>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</si>
  <si>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</si>
  <si>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</si>
  <si>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</si>
  <si>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</si>
  <si>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</si>
  <si>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</si>
  <si>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</si>
  <si>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</si>
  <si>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</si>
  <si>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</si>
  <si>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</si>
  <si>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</si>
  <si>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</si>
  <si>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</si>
  <si>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</si>
  <si>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</si>
  <si>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</si>
  <si>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</si>
  <si>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</si>
  <si>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</si>
  <si>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</si>
  <si>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</si>
  <si>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</si>
  <si>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</si>
  <si>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</si>
  <si>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</si>
  <si>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</si>
  <si>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</si>
  <si>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</si>
  <si>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</si>
  <si>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</si>
  <si>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</si>
  <si>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</si>
  <si>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</si>
  <si>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</si>
  <si>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</si>
  <si>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</si>
  <si>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</si>
  <si>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</si>
  <si>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</si>
  <si>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</si>
  <si>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</si>
  <si>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</si>
  <si>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</si>
  <si>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</si>
  <si>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</si>
  <si>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</si>
  <si>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</si>
  <si>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</si>
  <si>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</si>
  <si>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</si>
  <si>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</si>
  <si>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</si>
  <si>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</si>
  <si>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</si>
  <si>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</si>
  <si>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</si>
  <si>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</si>
  <si>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</si>
  <si>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</si>
  <si>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</si>
  <si>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</si>
  <si>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</si>
  <si>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</si>
  <si>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</si>
  <si>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</si>
  <si>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</si>
  <si>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</si>
  <si>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</si>
  <si>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</si>
  <si>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</si>
  <si>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</si>
  <si>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</si>
  <si>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</si>
  <si>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</si>
  <si>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</si>
  <si>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</si>
  <si>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</si>
  <si>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</si>
  <si>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</si>
  <si>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</si>
  <si>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</si>
  <si>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</si>
  <si>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</si>
  <si>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</si>
  <si>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</si>
  <si>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</si>
  <si>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</si>
  <si>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</si>
  <si>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</si>
  <si>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</si>
  <si>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</si>
  <si>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</si>
  <si>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</si>
  <si>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</si>
  <si>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</si>
  <si>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</si>
  <si>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</si>
  <si>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</si>
  <si>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</si>
  <si>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</si>
  <si>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</si>
  <si>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</si>
  <si>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</si>
  <si>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</si>
  <si>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</si>
  <si>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</si>
  <si>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</si>
  <si>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</si>
  <si>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</si>
  <si>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</si>
  <si>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</si>
  <si>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</si>
  <si>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</si>
  <si>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</si>
  <si>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</si>
  <si>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</si>
  <si>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</si>
  <si>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</si>
  <si>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</si>
  <si>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</si>
  <si>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</si>
  <si>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</si>
  <si>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</si>
  <si>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</si>
  <si>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</si>
  <si>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</si>
  <si>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</si>
  <si>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</si>
  <si>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</si>
  <si>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</si>
  <si>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</si>
  <si>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</si>
  <si>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</si>
  <si>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</si>
  <si>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</si>
  <si>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</si>
  <si>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</si>
  <si>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</si>
  <si>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</si>
  <si>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</si>
  <si>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</si>
  <si>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</si>
  <si>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</si>
  <si>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</si>
  <si>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</si>
  <si>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</si>
  <si>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</si>
  <si>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</si>
  <si>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</si>
  <si>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</si>
  <si>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</si>
  <si>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</si>
  <si>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</si>
  <si>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</si>
  <si>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</si>
  <si>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</si>
  <si>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</si>
  <si>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</si>
  <si>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</si>
  <si>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</si>
  <si>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</si>
  <si>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</si>
  <si>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</si>
  <si>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</si>
  <si>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</si>
  <si>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</si>
  <si>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</si>
  <si>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</si>
  <si>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</si>
  <si>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</si>
  <si>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</si>
  <si>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</si>
  <si>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</si>
  <si>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</si>
  <si>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</si>
  <si>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</si>
  <si>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</si>
  <si>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</si>
  <si>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</si>
  <si>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</si>
  <si>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</si>
  <si>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</si>
  <si>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</si>
  <si>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</si>
  <si>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</si>
  <si>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</si>
  <si>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</si>
  <si>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</si>
  <si>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</si>
  <si>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</si>
  <si>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</si>
  <si>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</si>
  <si>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</si>
  <si>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</si>
  <si>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</si>
  <si>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</si>
  <si>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</si>
  <si>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</si>
  <si>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</si>
  <si>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</si>
  <si>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</si>
  <si>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</si>
  <si>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</si>
  <si>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</si>
  <si>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</si>
  <si>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</si>
  <si>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</si>
  <si>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</si>
  <si>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</si>
  <si>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</si>
  <si>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</si>
  <si>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</si>
  <si>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</si>
  <si>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</si>
  <si>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</si>
  <si>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</si>
  <si>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</si>
  <si>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</si>
  <si>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</si>
  <si>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</si>
  <si>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</si>
  <si>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</si>
  <si>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</si>
  <si>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</si>
  <si>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</si>
  <si>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</si>
  <si>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</si>
  <si>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</si>
  <si>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</si>
  <si>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</si>
  <si>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</si>
  <si>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</si>
  <si>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</si>
  <si>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</si>
  <si>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</si>
  <si>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</si>
  <si>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</si>
  <si>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</si>
  <si>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</si>
  <si>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</si>
  <si>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</si>
  <si>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</si>
  <si>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</si>
  <si>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</si>
  <si>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</si>
  <si>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</si>
  <si>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</si>
  <si>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</si>
  <si>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</si>
  <si>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</si>
  <si>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</si>
  <si>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</si>
  <si>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</si>
  <si>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</si>
  <si>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</si>
  <si>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</si>
  <si>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</si>
  <si>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</si>
  <si>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</si>
  <si>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</si>
  <si>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</si>
  <si>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</si>
  <si>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</si>
  <si>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</si>
  <si>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</si>
  <si>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</si>
  <si>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</si>
  <si>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</si>
  <si>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</si>
  <si>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</si>
  <si>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</si>
  <si>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</si>
  <si>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</si>
  <si>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</si>
  <si>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</si>
  <si>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</si>
  <si>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</si>
  <si>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</si>
  <si>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</si>
  <si>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</si>
  <si>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</si>
  <si>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</si>
  <si>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</si>
  <si>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</si>
  <si>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</si>
  <si>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</si>
  <si>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</si>
  <si>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</si>
  <si>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</si>
  <si>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</si>
  <si>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</si>
  <si>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</si>
  <si>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</si>
  <si>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</si>
  <si>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</si>
  <si>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</si>
  <si>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</si>
  <si>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</si>
  <si>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</si>
  <si>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</si>
  <si>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</si>
  <si>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</si>
  <si>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</si>
  <si>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</si>
  <si>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</si>
  <si>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</si>
  <si>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</si>
  <si>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</si>
  <si>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</si>
  <si>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</si>
  <si>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</si>
  <si>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</si>
  <si>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</si>
  <si>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</si>
  <si>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</si>
  <si>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</si>
  <si>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</si>
  <si>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</si>
  <si>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</si>
  <si>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</si>
  <si>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</si>
  <si>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</si>
  <si>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</si>
  <si>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</si>
  <si>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</si>
  <si>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</si>
  <si>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</si>
  <si>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</si>
  <si>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</si>
  <si>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</si>
  <si>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</si>
  <si>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</si>
  <si>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</si>
  <si>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</si>
  <si>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</si>
  <si>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</si>
  <si>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</si>
  <si>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</si>
  <si>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</si>
  <si>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</si>
  <si>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</si>
  <si>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</si>
  <si>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</si>
  <si>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</si>
  <si>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</si>
  <si>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</si>
  <si>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</si>
  <si>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</si>
  <si>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</si>
  <si>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</si>
  <si>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</si>
  <si>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</si>
  <si>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</si>
  <si>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</si>
  <si>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</si>
  <si>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</si>
  <si>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</si>
  <si>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</si>
  <si>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</si>
  <si>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</si>
  <si>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</si>
  <si>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</si>
  <si>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</si>
  <si>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</si>
  <si>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</si>
  <si>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</si>
  <si>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</si>
  <si>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</si>
  <si>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</si>
  <si>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</si>
  <si>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</si>
  <si>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</si>
  <si>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</si>
  <si>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</si>
  <si>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</si>
  <si>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</si>
  <si>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</si>
  <si>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</si>
  <si>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</si>
  <si>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</si>
  <si>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</si>
  <si>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</si>
  <si>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</si>
  <si>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</si>
  <si>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</si>
  <si>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</si>
  <si>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</si>
  <si>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</si>
  <si>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</si>
  <si>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</si>
  <si>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</si>
  <si>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</si>
  <si>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</si>
  <si>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</si>
  <si>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</si>
  <si>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</si>
  <si>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</si>
  <si>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</si>
  <si>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</si>
  <si>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</si>
  <si>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</si>
  <si>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</si>
  <si>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</si>
  <si>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</si>
  <si>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</si>
  <si>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</si>
  <si>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</si>
  <si>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</si>
  <si>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</si>
  <si>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</si>
  <si>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</si>
  <si>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</si>
  <si>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</si>
  <si>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</si>
  <si>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</si>
  <si>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</si>
  <si>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</si>
  <si>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</si>
  <si>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</si>
  <si>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</si>
  <si>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</si>
  <si>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</si>
  <si>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</si>
  <si>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</si>
  <si>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</si>
  <si>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</si>
  <si>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</si>
  <si>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</si>
  <si>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</si>
  <si>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</si>
  <si>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</si>
  <si>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</si>
  <si>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</si>
  <si>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</si>
  <si>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</si>
  <si>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</si>
  <si>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</si>
  <si>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</si>
  <si>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</si>
  <si>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</si>
  <si>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</si>
  <si>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</si>
  <si>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</si>
  <si>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</si>
  <si>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</si>
  <si>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</si>
  <si>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</si>
  <si>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</si>
  <si>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</si>
  <si>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</si>
  <si>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</si>
  <si>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</si>
  <si>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</si>
  <si>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</si>
  <si>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</si>
  <si>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</si>
  <si>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</si>
  <si>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</si>
  <si>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</si>
  <si>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</si>
  <si>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</si>
  <si>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</si>
  <si>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</si>
  <si>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</si>
  <si>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</si>
  <si>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</si>
  <si>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</si>
  <si>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</si>
  <si>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</si>
  <si>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</si>
  <si>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</si>
  <si>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</si>
  <si>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</si>
  <si>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</si>
  <si>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</si>
  <si>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</si>
  <si>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</si>
  <si>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</si>
  <si>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</si>
  <si>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</si>
  <si>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</si>
  <si>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</si>
  <si>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</si>
  <si>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</si>
  <si>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</si>
  <si>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</si>
  <si>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</si>
  <si>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</si>
  <si>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</si>
  <si>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</si>
  <si>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</si>
  <si>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</si>
  <si>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</si>
  <si>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</si>
  <si>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</si>
  <si>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</si>
  <si>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</si>
  <si>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</si>
  <si>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</si>
  <si>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</si>
  <si>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</si>
  <si>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</si>
  <si>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</si>
  <si>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</si>
  <si>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</si>
  <si>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</si>
  <si>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</si>
  <si>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</si>
  <si>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</si>
  <si>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</si>
  <si>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</si>
  <si>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</si>
  <si>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</si>
  <si>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</si>
  <si>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</si>
  <si>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</si>
  <si>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</si>
  <si>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</si>
  <si>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</si>
  <si>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</si>
  <si>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</si>
  <si>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</si>
  <si>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</si>
  <si>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</si>
  <si>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</si>
  <si>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</si>
  <si>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</si>
  <si>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</si>
  <si>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</si>
  <si>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</si>
  <si>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</si>
  <si>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</si>
  <si>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</si>
  <si>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</si>
  <si>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</si>
  <si>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</si>
  <si>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</si>
  <si>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</si>
  <si>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</si>
  <si>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</si>
  <si>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</si>
  <si>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</si>
  <si>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</si>
  <si>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</si>
  <si>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</si>
  <si>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</si>
  <si>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</si>
  <si>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</si>
  <si>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</si>
  <si>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</si>
  <si>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</si>
  <si>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</si>
  <si>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</si>
  <si>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</si>
  <si>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</si>
  <si>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</si>
  <si>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</si>
  <si>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</si>
  <si>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</si>
  <si>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</si>
  <si>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</si>
  <si>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</si>
  <si>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</si>
  <si>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</si>
  <si>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</si>
  <si>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</si>
  <si>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</si>
  <si>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</si>
  <si>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</si>
  <si>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</si>
  <si>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</si>
  <si>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</si>
  <si>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</si>
  <si>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</si>
  <si>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</si>
  <si>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</si>
  <si>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</si>
  <si>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</si>
  <si>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</si>
  <si>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</si>
  <si>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</si>
  <si>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</si>
  <si>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</si>
  <si>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</si>
  <si>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</si>
  <si>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</si>
  <si>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</si>
  <si>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</si>
  <si>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</si>
  <si>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</si>
  <si>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</si>
  <si>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</si>
  <si>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</si>
  <si>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</si>
  <si>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</si>
  <si>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</si>
  <si>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</si>
  <si>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</si>
  <si>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</si>
  <si>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</si>
  <si>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</si>
  <si>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</si>
  <si>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</si>
  <si>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</si>
  <si>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</si>
  <si>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</si>
  <si>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</si>
  <si>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</si>
  <si>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</si>
  <si>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</si>
  <si>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</si>
  <si>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</si>
  <si>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</si>
  <si>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</si>
  <si>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</si>
  <si>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</si>
  <si>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</si>
  <si>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</si>
  <si>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</si>
  <si>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</si>
  <si>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</si>
  <si>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</si>
  <si>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</si>
  <si>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</si>
  <si>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</si>
  <si>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</si>
  <si>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</si>
  <si>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</si>
  <si>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</si>
  <si>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</si>
  <si>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</si>
  <si>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</si>
  <si>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</si>
  <si>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</si>
  <si>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</si>
  <si>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</si>
  <si>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</si>
  <si>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</si>
  <si>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</si>
  <si>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</si>
  <si>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</si>
  <si>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</si>
  <si>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</si>
  <si>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</si>
  <si>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</si>
  <si>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</si>
  <si>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</si>
  <si>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</si>
  <si>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</si>
  <si>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</si>
  <si>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</si>
  <si>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</si>
  <si>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</si>
  <si>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</si>
  <si>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</si>
  <si>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</si>
  <si>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</si>
  <si>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</si>
  <si>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</si>
  <si>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</si>
  <si>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</si>
  <si>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</si>
  <si>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</si>
  <si>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</si>
  <si>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</si>
  <si>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</si>
  <si>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</si>
  <si>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</si>
  <si>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</si>
  <si>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</si>
  <si>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</si>
  <si>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</si>
  <si>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</si>
  <si>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</si>
  <si>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</si>
  <si>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</si>
  <si>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</si>
  <si>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</si>
  <si>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</si>
  <si>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</si>
  <si>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</si>
  <si>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</si>
  <si>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</si>
  <si>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</si>
  <si>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</si>
  <si>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</si>
  <si>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</si>
  <si>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</si>
  <si>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</si>
  <si>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</si>
  <si>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</si>
  <si>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</si>
  <si>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</si>
  <si>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</si>
  <si>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</si>
  <si>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</si>
  <si>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</si>
  <si>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</si>
  <si>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</si>
  <si>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</si>
  <si>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</si>
  <si>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</si>
  <si>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</si>
  <si>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</si>
  <si>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</si>
  <si>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</si>
  <si>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</si>
  <si>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</si>
  <si>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</si>
  <si>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</si>
  <si>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</si>
  <si>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</si>
  <si>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</si>
  <si>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</si>
  <si>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</si>
  <si>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</si>
  <si>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</si>
  <si>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</si>
  <si>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</si>
  <si>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</si>
  <si>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</si>
  <si>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</si>
  <si>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</si>
  <si>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</si>
  <si>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</si>
  <si>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</si>
  <si>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</si>
  <si>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</si>
  <si>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</si>
  <si>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</si>
  <si>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</si>
  <si>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</si>
  <si>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</si>
  <si>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</si>
  <si>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</si>
  <si>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</si>
  <si>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</si>
  <si>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</si>
  <si>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</si>
  <si>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</si>
  <si>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</si>
  <si>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</si>
  <si>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</si>
  <si>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</si>
  <si>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</si>
  <si>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</si>
  <si>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</si>
  <si>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</si>
  <si>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</si>
  <si>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</si>
  <si>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</si>
  <si>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</si>
  <si>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</si>
  <si>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</si>
  <si>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</si>
  <si>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</si>
  <si>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</si>
  <si>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</si>
  <si>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</si>
  <si>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</si>
  <si>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</si>
  <si>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</si>
  <si>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</si>
  <si>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</si>
  <si>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</si>
  <si>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</si>
  <si>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</si>
  <si>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</si>
  <si>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</si>
  <si>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</si>
  <si>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</si>
  <si>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</si>
  <si>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</si>
  <si>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</si>
  <si>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</si>
  <si>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</si>
  <si>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</si>
  <si>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</si>
  <si>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</si>
  <si>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</si>
  <si>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</si>
  <si>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</si>
  <si>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</si>
  <si>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</si>
  <si>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</si>
  <si>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</si>
  <si>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</si>
  <si>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</si>
  <si>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</si>
  <si>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</si>
  <si>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</si>
  <si>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</si>
  <si>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</si>
  <si>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</si>
  <si>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</si>
  <si>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</si>
  <si>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</si>
  <si>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</si>
  <si>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</si>
  <si>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</si>
  <si>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</si>
  <si>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</si>
  <si>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</si>
  <si>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</si>
  <si>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</si>
  <si>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</si>
  <si>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</si>
  <si>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</si>
  <si>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</si>
  <si>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</si>
  <si>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</si>
  <si>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</si>
  <si>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</si>
  <si>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</si>
  <si>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</si>
  <si>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</si>
  <si>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</si>
  <si>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</si>
  <si>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</si>
  <si>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</si>
  <si>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</si>
  <si>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</si>
  <si>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</si>
  <si>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</si>
  <si>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</si>
  <si>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</si>
  <si>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</si>
  <si>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</si>
  <si>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</si>
  <si>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</si>
  <si>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</si>
  <si>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</si>
  <si>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</si>
  <si>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</si>
  <si>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</si>
  <si>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</si>
  <si>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</si>
  <si>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</si>
  <si>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</si>
  <si>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</si>
  <si>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</si>
  <si>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</si>
  <si>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</si>
  <si>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</si>
  <si>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</si>
  <si>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</si>
  <si>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</si>
  <si>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</si>
  <si>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</si>
  <si>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</si>
  <si>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</si>
  <si>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</si>
  <si>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</si>
  <si>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</si>
  <si>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</si>
  <si>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</si>
  <si>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</si>
  <si>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</si>
  <si>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</si>
  <si>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</si>
  <si>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</si>
  <si>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</si>
  <si>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</si>
  <si>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</si>
  <si>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</si>
  <si>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</si>
  <si>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</si>
  <si>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</si>
  <si>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</si>
  <si>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</si>
  <si>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</si>
  <si>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</si>
  <si>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</si>
  <si>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</si>
  <si>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</si>
  <si>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</si>
  <si>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</si>
  <si>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</si>
  <si>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</si>
  <si>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</si>
  <si>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</si>
  <si>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</si>
  <si>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</si>
  <si>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</si>
  <si>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</si>
  <si>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</si>
  <si>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</si>
  <si>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</si>
  <si>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</si>
  <si>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</si>
  <si>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</si>
  <si>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</si>
  <si>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</si>
  <si>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</si>
  <si>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</si>
  <si>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</si>
  <si>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</si>
  <si>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</si>
  <si>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</si>
  <si>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</si>
  <si>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</si>
  <si>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</si>
  <si>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</si>
  <si>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</si>
  <si>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</si>
  <si>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</si>
  <si>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</si>
  <si>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</si>
  <si>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</si>
  <si>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</si>
  <si>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</si>
  <si>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</si>
  <si>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</si>
  <si>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</si>
  <si>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</si>
  <si>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</si>
  <si>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</si>
  <si>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</si>
  <si>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</si>
  <si>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</si>
  <si>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</si>
  <si>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</si>
  <si>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</si>
  <si>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</si>
  <si>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</si>
  <si>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</si>
  <si>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</si>
  <si>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</si>
  <si>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</si>
  <si>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</si>
  <si>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</si>
  <si>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</si>
  <si>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</si>
  <si>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</si>
  <si>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</si>
  <si>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</si>
  <si>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</si>
  <si>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</si>
  <si>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</si>
  <si>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</si>
  <si>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</si>
  <si>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</si>
  <si>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</si>
  <si>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</si>
  <si>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</si>
  <si>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</si>
  <si>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</si>
  <si>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</si>
  <si>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</si>
  <si>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</si>
  <si>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</si>
  <si>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</si>
  <si>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</si>
  <si>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</si>
  <si>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</si>
  <si>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</si>
  <si>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</si>
  <si>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</si>
  <si>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</si>
  <si>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</si>
  <si>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</si>
  <si>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</si>
  <si>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</si>
  <si>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</si>
  <si>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</si>
  <si>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</si>
  <si>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</si>
  <si>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</si>
  <si>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</si>
  <si>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</si>
  <si>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</si>
  <si>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</si>
  <si>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</si>
  <si>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</si>
  <si>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</si>
  <si>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</si>
  <si>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</si>
  <si>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</si>
  <si>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</si>
  <si>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</si>
  <si>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</si>
  <si>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</si>
  <si>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</si>
  <si>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</si>
  <si>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</si>
  <si>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</si>
  <si>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</si>
  <si>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</si>
  <si>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</si>
  <si>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</si>
  <si>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</si>
  <si>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</si>
  <si>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</si>
  <si>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</si>
  <si>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</si>
  <si>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</si>
  <si>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</si>
  <si>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</si>
  <si>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</si>
  <si>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</si>
  <si>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</si>
  <si>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</si>
  <si>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</si>
  <si>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</si>
  <si>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</si>
  <si>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</si>
  <si>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</si>
  <si>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</si>
  <si>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</si>
  <si>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</si>
  <si>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</si>
  <si>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</si>
  <si>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</si>
  <si>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</si>
  <si>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</si>
  <si>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</si>
  <si>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</si>
  <si>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</si>
  <si>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</si>
  <si>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</si>
  <si>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</si>
  <si>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</si>
  <si>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</si>
  <si>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</si>
  <si>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</si>
  <si>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</si>
  <si>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</si>
  <si>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</si>
  <si>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</si>
  <si>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</si>
  <si>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</si>
  <si>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</si>
  <si>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</si>
  <si>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</si>
  <si>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</si>
  <si>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</si>
  <si>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</si>
  <si>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</si>
  <si>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</si>
  <si>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</si>
  <si>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</si>
  <si>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</si>
  <si>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</si>
  <si>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</si>
  <si>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</si>
  <si>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</si>
  <si>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</si>
  <si>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</si>
  <si>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</si>
  <si>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</si>
  <si>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</si>
  <si>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</si>
  <si>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</si>
  <si>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</si>
  <si>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</si>
  <si>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</si>
  <si>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</si>
  <si>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</si>
  <si>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</si>
  <si>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</si>
  <si>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</si>
  <si>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</si>
  <si>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</si>
  <si>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</si>
  <si>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</si>
  <si>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</si>
  <si>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</si>
  <si>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</si>
  <si>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</si>
  <si>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</si>
  <si>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</si>
  <si>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</si>
  <si>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</si>
  <si>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</si>
  <si>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</si>
  <si>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</si>
  <si>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</si>
  <si>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</si>
  <si>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</si>
  <si>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</si>
  <si>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</si>
  <si>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</si>
  <si>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</si>
  <si>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</si>
  <si>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</si>
  <si>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</si>
  <si>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</si>
  <si>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</si>
  <si>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</si>
  <si>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</si>
  <si>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</si>
  <si>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</si>
  <si>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</si>
  <si>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</si>
  <si>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</si>
  <si>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</si>
  <si>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</si>
  <si>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</si>
  <si>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</si>
  <si>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</si>
  <si>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</si>
  <si>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</si>
  <si>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</si>
  <si>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</si>
  <si>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</si>
  <si>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</si>
  <si>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</si>
  <si>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</si>
  <si>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</si>
  <si>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</si>
  <si>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</si>
  <si>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</si>
  <si>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</si>
  <si>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</si>
  <si>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</si>
  <si>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</si>
  <si>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</si>
  <si>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</si>
  <si>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</si>
  <si>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</si>
  <si>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</si>
  <si>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</si>
  <si>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</si>
  <si>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</si>
  <si>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</si>
  <si>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</si>
  <si>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</si>
  <si>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</si>
  <si>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</si>
  <si>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</si>
  <si>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</si>
  <si>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</si>
  <si>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</si>
  <si>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</si>
  <si>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</si>
  <si>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</si>
  <si>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</si>
  <si>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</si>
  <si>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</si>
  <si>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</si>
  <si>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</si>
  <si>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</si>
  <si>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</si>
  <si>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</si>
  <si>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</si>
  <si>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</si>
  <si>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</si>
  <si>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</si>
  <si>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</si>
  <si>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</si>
  <si>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</si>
  <si>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</si>
  <si>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</si>
  <si>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</si>
  <si>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</si>
  <si>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</si>
  <si>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</si>
  <si>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</si>
  <si>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</si>
  <si>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</si>
  <si>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</si>
  <si>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</si>
  <si>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</si>
  <si>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</si>
  <si>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</si>
  <si>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</si>
  <si>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</si>
  <si>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</si>
  <si>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</si>
  <si>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</si>
  <si>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</si>
  <si>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</si>
  <si>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</si>
  <si>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</si>
  <si>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</si>
  <si>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</si>
  <si>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</si>
  <si>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</si>
  <si>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</si>
  <si>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</si>
  <si>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</si>
  <si>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</si>
  <si>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</si>
  <si>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</si>
  <si>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</si>
  <si>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</si>
  <si>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</si>
  <si>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</si>
  <si>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</si>
  <si>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</si>
  <si>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</si>
  <si>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</si>
  <si>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</si>
  <si>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</si>
  <si>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</si>
  <si>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</si>
  <si>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</si>
  <si>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</si>
  <si>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</si>
  <si>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</si>
  <si>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</si>
  <si>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</si>
  <si>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</si>
  <si>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</si>
  <si>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</si>
  <si>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</si>
  <si>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</si>
  <si>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</si>
  <si>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</si>
  <si>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</si>
  <si>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</si>
  <si>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</si>
  <si>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</si>
  <si>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</si>
  <si>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</si>
  <si>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</si>
  <si>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</si>
  <si>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</si>
  <si>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</si>
  <si>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</si>
  <si>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</si>
  <si>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</si>
  <si>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</si>
  <si>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</si>
  <si>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</si>
  <si>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</si>
  <si>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</si>
  <si>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</si>
  <si>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</si>
  <si>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</si>
  <si>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</si>
  <si>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</si>
  <si>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</si>
  <si>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</si>
  <si>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</si>
  <si>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</si>
  <si>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</si>
  <si>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</si>
  <si>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</si>
  <si>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</si>
  <si>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</si>
  <si>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</si>
  <si>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</si>
  <si>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</si>
  <si>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</si>
  <si>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</si>
  <si>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</si>
  <si>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</si>
  <si>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</si>
  <si>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</si>
  <si>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</si>
  <si>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</si>
  <si>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</si>
  <si>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</si>
  <si>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</si>
  <si>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</si>
  <si>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</si>
  <si>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</si>
  <si>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</si>
  <si>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</si>
  <si>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</si>
  <si>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</si>
  <si>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</si>
  <si>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</si>
  <si>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</si>
  <si>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</si>
  <si>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</si>
  <si>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</si>
  <si>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</si>
  <si>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</si>
  <si>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</si>
  <si>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</si>
  <si>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</si>
  <si>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</si>
  <si>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</si>
  <si>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</si>
  <si>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</si>
  <si>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</si>
  <si>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</si>
  <si>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</si>
  <si>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</si>
  <si>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</si>
  <si>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</si>
  <si>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</si>
  <si>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</si>
  <si>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</si>
  <si>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</si>
  <si>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</si>
  <si>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</si>
  <si>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</si>
  <si>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</si>
  <si>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</si>
  <si>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</si>
  <si>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</si>
  <si>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</si>
  <si>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</si>
  <si>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</si>
  <si>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</si>
  <si>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</si>
  <si>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</si>
  <si>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</si>
  <si>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</si>
  <si>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</si>
  <si>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</si>
  <si>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</si>
  <si>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</si>
  <si>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</si>
  <si>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</si>
  <si>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</si>
  <si>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</si>
  <si>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</si>
  <si>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</si>
  <si>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</si>
  <si>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</si>
  <si>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</si>
  <si>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</si>
  <si>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</si>
  <si>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</si>
  <si>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</si>
  <si>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</si>
  <si>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</si>
  <si>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</si>
  <si>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</si>
  <si>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</si>
  <si>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</si>
  <si>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</si>
  <si>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</si>
  <si>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</si>
  <si>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</si>
  <si>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</si>
  <si>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</si>
  <si>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</si>
  <si>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</si>
  <si>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</si>
  <si>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</si>
  <si>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</si>
  <si>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</si>
  <si>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</si>
  <si>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</si>
  <si>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</si>
  <si>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</si>
  <si>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</si>
  <si>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</si>
  <si>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</si>
  <si>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</si>
  <si>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</si>
  <si>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</si>
  <si>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</si>
  <si>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</si>
  <si>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</si>
  <si>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</si>
  <si>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</si>
  <si>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</si>
  <si>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</si>
  <si>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</si>
  <si>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</si>
  <si>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</si>
  <si>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</si>
  <si>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</si>
  <si>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</si>
  <si>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</si>
  <si>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</si>
  <si>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</si>
  <si>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</si>
  <si>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</si>
  <si>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</si>
  <si>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</si>
  <si>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</si>
  <si>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</si>
  <si>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</si>
  <si>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</si>
  <si>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</si>
  <si>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</si>
  <si>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</si>
  <si>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</si>
  <si>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</si>
  <si>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</si>
  <si>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</si>
  <si>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</si>
  <si>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</si>
  <si>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</si>
  <si>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</si>
  <si>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</si>
  <si>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</si>
  <si>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</si>
  <si>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</si>
  <si>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</si>
  <si>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</si>
  <si>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</si>
  <si>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</si>
  <si>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</si>
  <si>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</si>
  <si>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</si>
  <si>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</si>
  <si>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</si>
  <si>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</si>
  <si>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</si>
  <si>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</si>
  <si>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</si>
  <si>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</si>
  <si>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</si>
  <si>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</si>
  <si>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</si>
  <si>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</si>
  <si>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</si>
  <si>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</si>
  <si>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</si>
  <si>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</si>
  <si>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</si>
  <si>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</si>
  <si>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</si>
  <si>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</si>
  <si>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</si>
  <si>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</si>
  <si>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</si>
  <si>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</si>
  <si>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</si>
  <si>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</si>
  <si>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</si>
  <si>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</si>
  <si>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</si>
  <si>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</si>
  <si>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</si>
  <si>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</si>
  <si>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</si>
  <si>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</si>
  <si>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</si>
  <si>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</si>
  <si>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</si>
  <si>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</si>
  <si>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</si>
  <si>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</si>
  <si>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</si>
  <si>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</si>
  <si>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</si>
  <si>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</si>
  <si>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</si>
  <si>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</si>
  <si>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</si>
  <si>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</si>
  <si>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</si>
  <si>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</si>
  <si>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</si>
  <si>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</si>
  <si>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</si>
  <si>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</si>
  <si>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</si>
  <si>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</si>
  <si>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</si>
  <si>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</si>
  <si>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</si>
  <si>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</si>
  <si>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</si>
  <si>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</si>
  <si>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</si>
  <si>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</si>
  <si>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</si>
  <si>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</si>
  <si>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</si>
  <si>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</si>
  <si>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</si>
  <si>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</si>
  <si>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</si>
  <si>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</si>
  <si>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</si>
  <si>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</si>
  <si>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</si>
  <si>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</si>
  <si>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</si>
  <si>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</si>
  <si>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</si>
  <si>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</si>
  <si>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</si>
  <si>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</si>
  <si>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</si>
  <si>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</si>
  <si>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</si>
  <si>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</si>
  <si>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</si>
  <si>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</si>
  <si>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</si>
  <si>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</si>
  <si>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</si>
  <si>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</si>
  <si>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</si>
  <si>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</si>
  <si>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</si>
  <si>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</si>
  <si>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</si>
  <si>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</si>
  <si>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</si>
  <si>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</si>
  <si>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</si>
  <si>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</si>
  <si>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</si>
  <si>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</si>
  <si>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</si>
  <si>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</si>
  <si>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</si>
  <si>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</si>
  <si>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</si>
  <si>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</si>
  <si>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</si>
  <si>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</si>
  <si>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</si>
  <si>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</si>
  <si>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</si>
  <si>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</si>
  <si>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</si>
  <si>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</si>
  <si>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</si>
  <si>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</si>
  <si>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</si>
  <si>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</si>
  <si>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</si>
  <si>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</si>
  <si>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</si>
  <si>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</si>
  <si>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</si>
  <si>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</si>
  <si>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</si>
  <si>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</si>
  <si>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</si>
  <si>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</si>
  <si>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</si>
  <si>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</si>
  <si>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</si>
  <si>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</si>
  <si>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</si>
  <si>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</si>
  <si>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</si>
  <si>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</si>
  <si>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</si>
  <si>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</si>
  <si>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</si>
  <si>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</si>
  <si>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</si>
  <si>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</si>
  <si>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</si>
  <si>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</si>
  <si>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</si>
  <si>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</si>
  <si>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</si>
  <si>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</si>
  <si>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</si>
  <si>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</si>
  <si>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</si>
  <si>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</si>
  <si>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</si>
  <si>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</si>
  <si>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</si>
  <si>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</si>
  <si>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</si>
  <si>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</si>
  <si>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</si>
  <si>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</si>
  <si>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</si>
  <si>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</si>
  <si>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</si>
  <si>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</si>
  <si>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</si>
  <si>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</si>
  <si>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</si>
  <si>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</si>
  <si>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</si>
  <si>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</si>
  <si>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</si>
  <si>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</si>
  <si>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</si>
  <si>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</si>
  <si>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</si>
  <si>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</si>
  <si>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</si>
  <si>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</si>
  <si>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</si>
  <si>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</si>
  <si>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</si>
  <si>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</si>
  <si>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</si>
  <si>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</si>
  <si>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</si>
  <si>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</si>
  <si>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</si>
  <si>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</si>
  <si>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</si>
  <si>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</si>
  <si>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</si>
  <si>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</si>
  <si>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</si>
  <si>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</si>
  <si>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</si>
  <si>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</si>
  <si>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</si>
  <si>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</si>
  <si>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</si>
  <si>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</si>
  <si>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</si>
  <si>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</si>
  <si>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</si>
  <si>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</si>
  <si>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</si>
  <si>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</si>
  <si>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</si>
  <si>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</si>
  <si>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</si>
  <si>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</si>
  <si>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</si>
  <si>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</si>
  <si>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</si>
  <si>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</si>
  <si>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</si>
  <si>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</si>
  <si>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</si>
  <si>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</si>
  <si>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</si>
  <si>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</si>
  <si>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</si>
  <si>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</si>
  <si>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</si>
  <si>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</si>
  <si>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</si>
  <si>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</si>
  <si>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</si>
  <si>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</si>
  <si>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</si>
  <si>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</si>
  <si>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</si>
  <si>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</si>
  <si>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</si>
  <si>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</si>
  <si>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</si>
  <si>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</si>
  <si>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</si>
  <si>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</si>
  <si>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</si>
  <si>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</si>
  <si>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</si>
  <si>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</si>
  <si>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</si>
  <si>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</si>
  <si>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</si>
  <si>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</si>
  <si>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</si>
  <si>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</si>
  <si>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</si>
  <si>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</si>
  <si>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</si>
  <si>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</si>
  <si>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</si>
  <si>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</si>
  <si>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</si>
  <si>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</si>
  <si>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</si>
  <si>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</si>
  <si>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</si>
  <si>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</si>
  <si>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</si>
  <si>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</si>
  <si>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</si>
  <si>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</si>
  <si>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</si>
  <si>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</si>
  <si>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</si>
  <si>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</si>
  <si>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</si>
  <si>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</si>
  <si>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</si>
  <si>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</si>
  <si>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</si>
  <si>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</si>
  <si>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</si>
  <si>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</si>
  <si>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</si>
  <si>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</si>
  <si>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</si>
  <si>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</si>
  <si>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</si>
  <si>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</si>
  <si>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</si>
  <si>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</si>
  <si>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</si>
  <si>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</si>
  <si>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</si>
  <si>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</si>
  <si>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</si>
  <si>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</si>
  <si>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</si>
  <si>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</si>
  <si>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</si>
  <si>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</si>
  <si>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</si>
  <si>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</si>
  <si>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</si>
  <si>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</si>
  <si>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</si>
  <si>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</si>
  <si>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</si>
  <si>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</si>
  <si>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</si>
  <si>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</si>
  <si>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</si>
  <si>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</si>
  <si>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</si>
  <si>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</si>
  <si>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</si>
  <si>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</si>
  <si>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</si>
  <si>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</si>
  <si>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</si>
  <si>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</si>
  <si>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</si>
  <si>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</si>
  <si>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</si>
  <si>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</si>
  <si>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</si>
  <si>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</si>
  <si>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</si>
  <si>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</si>
  <si>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</si>
  <si>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</si>
  <si>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</si>
  <si>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</si>
  <si>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</si>
  <si>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</si>
  <si>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</si>
  <si>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</si>
  <si>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</si>
  <si>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</si>
  <si>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</si>
  <si>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</si>
  <si>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</si>
  <si>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</si>
  <si>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</si>
  <si>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</si>
  <si>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</si>
  <si>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</si>
  <si>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</si>
  <si>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</si>
  <si>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</si>
  <si>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</si>
  <si>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</si>
  <si>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</si>
  <si>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</si>
  <si>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</si>
  <si>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</si>
  <si>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</si>
  <si>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</si>
  <si>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</si>
  <si>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</si>
  <si>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</si>
  <si>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</si>
  <si>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</si>
  <si>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</si>
  <si>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</si>
  <si>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</si>
  <si>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</si>
  <si>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</si>
  <si>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</si>
  <si>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</si>
  <si>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</si>
  <si>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</si>
  <si>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</si>
  <si>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</si>
  <si>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</si>
  <si>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</si>
  <si>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</si>
  <si>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</si>
  <si>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</si>
  <si>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</si>
  <si>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</si>
  <si>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</si>
  <si>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</si>
  <si>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</si>
  <si>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</si>
  <si>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</si>
  <si>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</si>
  <si>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</si>
  <si>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</si>
  <si>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</si>
  <si>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</si>
  <si>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</si>
  <si>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</si>
  <si>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</si>
  <si>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</si>
  <si>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</si>
  <si>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</si>
  <si>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</si>
  <si>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</si>
  <si>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</si>
  <si>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</si>
  <si>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</si>
  <si>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</si>
  <si>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</si>
  <si>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</si>
  <si>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</si>
  <si>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</si>
  <si>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</si>
  <si>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</si>
  <si>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</si>
  <si>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</si>
  <si>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</si>
  <si>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</si>
  <si>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</si>
  <si>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</si>
  <si>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</si>
  <si>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</si>
  <si>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</si>
  <si>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</si>
  <si>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</si>
  <si>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</si>
  <si>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</si>
  <si>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</si>
  <si>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</si>
  <si>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</si>
  <si>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</si>
  <si>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</si>
  <si>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</si>
  <si>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</si>
  <si>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</si>
  <si>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</si>
  <si>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</si>
  <si>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</si>
  <si>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</si>
  <si>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</si>
  <si>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</si>
  <si>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</si>
  <si>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</si>
  <si>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</si>
  <si>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</si>
  <si>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</si>
  <si>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</si>
  <si>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</si>
  <si>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</si>
  <si>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</si>
  <si>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</si>
  <si>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</si>
  <si>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</si>
  <si>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</si>
  <si>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</si>
  <si>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</si>
  <si>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</si>
  <si>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</si>
  <si>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</si>
  <si>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</si>
  <si>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</si>
  <si>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</si>
  <si>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</si>
  <si>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</si>
  <si>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</si>
  <si>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</si>
  <si>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</si>
  <si>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</si>
  <si>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</si>
  <si>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</si>
  <si>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</si>
  <si>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</si>
  <si>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</si>
  <si>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</si>
  <si>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</si>
  <si>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</si>
  <si>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</si>
  <si>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</si>
  <si>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</si>
  <si>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</si>
  <si>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</si>
  <si>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</si>
  <si>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</si>
  <si>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</si>
  <si>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</si>
  <si>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</si>
  <si>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</si>
  <si>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</si>
  <si>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</si>
  <si>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</si>
  <si>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</si>
  <si>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</si>
  <si>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</si>
  <si>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</si>
  <si>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</si>
  <si>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</si>
  <si>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</si>
  <si>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</si>
  <si>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</si>
  <si>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</si>
  <si>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</si>
  <si>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</si>
  <si>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</si>
  <si>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</si>
  <si>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</si>
  <si>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</si>
  <si>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</si>
  <si>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</si>
  <si>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</si>
  <si>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</si>
  <si>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</si>
  <si>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</si>
  <si>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</si>
  <si>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</si>
  <si>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</si>
  <si>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</si>
  <si>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</si>
  <si>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</si>
  <si>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</si>
  <si>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</si>
  <si>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</si>
  <si>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</si>
  <si>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</si>
  <si>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</si>
  <si>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</si>
  <si>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</si>
  <si>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</si>
  <si>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</si>
  <si>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</si>
  <si>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</si>
  <si>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</si>
  <si>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</si>
  <si>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</si>
  <si>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</si>
  <si>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</si>
  <si>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</si>
  <si>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</si>
  <si>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</si>
  <si>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</si>
  <si>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</si>
  <si>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</si>
  <si>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</si>
  <si>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</si>
  <si>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</si>
  <si>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</si>
  <si>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</si>
  <si>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</si>
  <si>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</si>
  <si>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</si>
  <si>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</si>
  <si>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</si>
  <si>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</si>
  <si>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</si>
  <si>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</si>
  <si>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</si>
  <si>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</si>
  <si>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</si>
  <si>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</si>
  <si>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</si>
  <si>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</si>
  <si>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</si>
  <si>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</si>
  <si>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</si>
  <si>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</si>
  <si>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</si>
  <si>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</si>
  <si>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</si>
  <si>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</si>
  <si>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</si>
  <si>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</si>
  <si>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</si>
  <si>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</si>
  <si>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</si>
  <si>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</si>
  <si>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</si>
  <si>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</si>
  <si>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</si>
  <si>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</si>
  <si>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</si>
  <si>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</si>
  <si>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</si>
  <si>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</si>
  <si>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</si>
  <si>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</si>
  <si>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</si>
  <si>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</si>
  <si>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</si>
  <si>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</si>
  <si>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</si>
  <si>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</si>
  <si>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</si>
  <si>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</si>
  <si>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</si>
  <si>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</si>
  <si>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</si>
  <si>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</si>
  <si>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</si>
  <si>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</si>
  <si>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</si>
  <si>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</si>
  <si>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</si>
  <si>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</si>
  <si>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</si>
  <si>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</si>
  <si>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</si>
  <si>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</si>
  <si>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</si>
  <si>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</si>
  <si>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</si>
  <si>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</si>
  <si>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</si>
  <si>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</si>
  <si>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</si>
  <si>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</si>
  <si>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</si>
  <si>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</si>
  <si>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</si>
  <si>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</si>
  <si>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</si>
  <si>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</si>
  <si>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</si>
  <si>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</si>
  <si>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</si>
  <si>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</si>
  <si>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</si>
  <si>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</si>
  <si>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</si>
  <si>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</si>
  <si>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</si>
  <si>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</si>
  <si>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</si>
  <si>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</si>
  <si>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</si>
  <si>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</si>
  <si>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</si>
  <si>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</si>
  <si>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</si>
  <si>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</si>
  <si>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</si>
  <si>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</si>
  <si>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</si>
  <si>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</si>
  <si>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</si>
  <si>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</si>
  <si>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</si>
  <si>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</si>
  <si>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</si>
  <si>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</si>
  <si>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</si>
  <si>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</si>
  <si>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</si>
  <si>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</si>
  <si>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</si>
  <si>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</si>
  <si>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</si>
  <si>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</si>
  <si>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</si>
  <si>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</si>
  <si>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</si>
  <si>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</si>
  <si>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</si>
  <si>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</si>
  <si>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</si>
  <si>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</si>
  <si>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</si>
  <si>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</si>
  <si>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</si>
  <si>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</si>
  <si>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</si>
  <si>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</si>
  <si>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</si>
  <si>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</si>
  <si>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</si>
  <si>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</si>
  <si>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</si>
  <si>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</si>
  <si>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</si>
  <si>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</si>
  <si>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</si>
  <si>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</si>
  <si>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</si>
  <si>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</si>
  <si>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</si>
  <si>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</si>
  <si>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</si>
  <si>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</si>
  <si>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</si>
  <si>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</si>
  <si>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</si>
  <si>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</si>
  <si>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</si>
  <si>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</si>
  <si>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</si>
  <si>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</si>
  <si>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</si>
  <si>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</si>
  <si>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</si>
  <si>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</si>
  <si>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</si>
  <si>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</si>
  <si>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</si>
  <si>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</si>
  <si>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</si>
  <si>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</si>
  <si>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</si>
  <si>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</si>
  <si>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</si>
  <si>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</si>
  <si>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</si>
  <si>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</si>
  <si>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</si>
  <si>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</si>
  <si>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</si>
  <si>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</si>
  <si>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</si>
  <si>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</si>
  <si>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</si>
  <si>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</si>
  <si>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</si>
  <si>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</si>
  <si>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</si>
  <si>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</si>
  <si>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</si>
  <si>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</si>
  <si>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</si>
  <si>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</si>
  <si>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</si>
  <si>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</si>
  <si>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</si>
  <si>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</si>
  <si>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</si>
  <si>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</si>
  <si>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</si>
  <si>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</si>
  <si>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</si>
  <si>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</si>
  <si>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</si>
  <si>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</si>
  <si>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</si>
  <si>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</si>
  <si>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</si>
  <si>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</si>
  <si>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</si>
  <si>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</si>
  <si>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</si>
  <si>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</si>
  <si>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</si>
  <si>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</si>
  <si>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</si>
  <si>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</si>
  <si>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</si>
  <si>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</si>
  <si>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</si>
  <si>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</si>
  <si>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</si>
  <si>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</si>
  <si>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</si>
  <si>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</si>
  <si>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</si>
  <si>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</si>
  <si>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</si>
  <si>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</si>
  <si>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</si>
  <si>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</si>
  <si>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</si>
  <si>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</si>
  <si>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</si>
  <si>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</si>
  <si>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</si>
  <si>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</si>
  <si>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</si>
  <si>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</si>
  <si>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</si>
  <si>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</si>
  <si>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</si>
  <si>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</si>
  <si>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</si>
  <si>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</si>
  <si>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</si>
  <si>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</si>
  <si>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</si>
  <si>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</si>
  <si>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</si>
  <si>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</si>
  <si>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</si>
  <si>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</si>
  <si>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</si>
  <si>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</si>
  <si>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</si>
  <si>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</si>
  <si>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</si>
  <si>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</si>
  <si>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</si>
  <si>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</si>
  <si>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</si>
  <si>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</si>
  <si>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</si>
  <si>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</si>
  <si>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</si>
  <si>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</si>
  <si>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</si>
  <si>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</si>
  <si>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</si>
  <si>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</si>
  <si>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</si>
  <si>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</si>
  <si>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</si>
  <si>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</si>
  <si>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</si>
  <si>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</si>
  <si>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</si>
  <si>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</si>
  <si>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</si>
  <si>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</si>
  <si>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</si>
  <si>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</si>
  <si>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</si>
  <si>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</si>
  <si>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</si>
  <si>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</si>
  <si>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</si>
  <si>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</si>
  <si>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</si>
  <si>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</si>
  <si>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</si>
  <si>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</si>
  <si>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</si>
  <si>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</si>
  <si>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</si>
  <si>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</si>
  <si>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</si>
  <si>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</si>
  <si>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</si>
  <si>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</si>
  <si>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</si>
  <si>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</si>
  <si>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</si>
  <si>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</si>
  <si>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</si>
  <si>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</si>
  <si>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</si>
  <si>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</si>
  <si>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</si>
  <si>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</si>
  <si>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</si>
  <si>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</si>
  <si>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</si>
  <si>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</si>
  <si>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</si>
  <si>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</si>
  <si>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</si>
  <si>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</si>
  <si>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</si>
  <si>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</si>
  <si>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</si>
  <si>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</si>
  <si>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</si>
  <si>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</si>
  <si>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</si>
  <si>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</si>
  <si>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</si>
  <si>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</si>
  <si>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</si>
  <si>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</si>
  <si>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</si>
  <si>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</si>
  <si>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</si>
  <si>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</si>
  <si>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</si>
  <si>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</si>
  <si>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</si>
  <si>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</si>
  <si>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</si>
  <si>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</si>
  <si>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</si>
  <si>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</si>
  <si>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</si>
  <si>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</si>
  <si>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</si>
  <si>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</si>
  <si>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</si>
  <si>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</si>
  <si>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</si>
  <si>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</si>
  <si>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</si>
  <si>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</si>
  <si>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</si>
  <si>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</si>
  <si>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</si>
  <si>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</si>
  <si>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</si>
  <si>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</si>
  <si>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</si>
  <si>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</si>
  <si>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</si>
  <si>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</si>
  <si>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</si>
  <si>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</si>
  <si>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</si>
  <si>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</si>
  <si>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</si>
  <si>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</si>
  <si>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</si>
  <si>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</si>
  <si>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</si>
  <si>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</si>
  <si>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</si>
  <si>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</si>
  <si>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</si>
  <si>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</si>
  <si>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</si>
  <si>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</si>
  <si>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</si>
  <si>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</si>
  <si>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</si>
  <si>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</si>
  <si>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</si>
  <si>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</si>
  <si>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</si>
  <si>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</si>
  <si>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</si>
  <si>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</si>
  <si>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</si>
  <si>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</si>
  <si>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</si>
  <si>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</si>
  <si>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</si>
  <si>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</si>
  <si>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</si>
  <si>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</si>
  <si>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</si>
  <si>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</si>
  <si>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</si>
  <si>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</si>
  <si>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</si>
  <si>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</si>
  <si>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</si>
  <si>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</si>
  <si>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</si>
  <si>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</si>
  <si>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</si>
  <si>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</si>
  <si>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</si>
  <si>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</si>
  <si>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</si>
  <si>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</si>
  <si>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</si>
  <si>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</si>
  <si>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</si>
  <si>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</si>
  <si>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</si>
  <si>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</si>
  <si>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</si>
  <si>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</si>
  <si>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</si>
  <si>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</si>
  <si>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</si>
  <si>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</si>
  <si>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</si>
  <si>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</si>
  <si>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</si>
  <si>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</si>
  <si>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</si>
  <si>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</si>
  <si>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</si>
  <si>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</si>
  <si>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</si>
  <si>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</si>
  <si>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</si>
  <si>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</si>
  <si>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</si>
  <si>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</si>
  <si>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</si>
  <si>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</si>
  <si>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</si>
  <si>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</si>
  <si>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</si>
  <si>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</si>
  <si>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</si>
  <si>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</si>
  <si>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</si>
  <si>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</si>
  <si>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</si>
  <si>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</si>
  <si>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</si>
  <si>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</si>
  <si>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</si>
  <si>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</si>
  <si>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</si>
  <si>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</si>
  <si>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</si>
  <si>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</si>
  <si>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</si>
  <si>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</si>
  <si>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</si>
  <si>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</si>
  <si>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</si>
  <si>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</si>
  <si>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</si>
  <si>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</si>
  <si>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</si>
  <si>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</si>
  <si>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</si>
  <si>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</si>
  <si>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</si>
  <si>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</si>
  <si>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</si>
  <si>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</si>
  <si>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</si>
  <si>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</si>
  <si>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</si>
  <si>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</si>
  <si>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</si>
  <si>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</si>
  <si>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</si>
  <si>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</si>
  <si>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</si>
  <si>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</si>
  <si>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</si>
  <si>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</si>
  <si>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</si>
  <si>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</si>
  <si>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</si>
  <si>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</si>
  <si>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</si>
  <si>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</si>
  <si>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</si>
  <si>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</si>
  <si>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</si>
  <si>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</si>
  <si>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</si>
  <si>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</si>
  <si>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</si>
  <si>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</si>
  <si>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</si>
  <si>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</si>
  <si>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</si>
  <si>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</si>
  <si>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</si>
  <si>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</si>
  <si>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</si>
  <si>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</si>
  <si>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</si>
  <si>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</si>
  <si>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</si>
  <si>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</si>
  <si>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</si>
  <si>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</si>
  <si>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</si>
  <si>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</si>
  <si>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</si>
  <si>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</si>
  <si>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</si>
  <si>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</si>
  <si>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</si>
  <si>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</si>
  <si>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</si>
  <si>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</si>
  <si>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</si>
  <si>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</si>
  <si>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</si>
  <si>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</si>
  <si>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</si>
  <si>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</si>
  <si>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</si>
  <si>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</si>
  <si>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</si>
  <si>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</si>
  <si>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</si>
  <si>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</si>
  <si>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</si>
  <si>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</si>
  <si>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</si>
  <si>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</si>
  <si>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</si>
  <si>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</si>
  <si>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</si>
  <si>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</si>
  <si>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</si>
  <si>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</si>
  <si>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</si>
  <si>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</si>
  <si>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</si>
  <si>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</si>
  <si>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</si>
  <si>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</si>
  <si>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</si>
  <si>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</si>
  <si>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</si>
  <si>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</si>
  <si>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</si>
  <si>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</si>
  <si>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</si>
  <si>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</si>
  <si>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</si>
  <si>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</si>
  <si>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</si>
  <si>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</si>
  <si>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</si>
  <si>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</si>
  <si>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</si>
  <si>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</si>
  <si>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</si>
  <si>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</si>
  <si>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</si>
  <si>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</si>
  <si>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</si>
  <si>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</si>
  <si>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</si>
  <si>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</si>
  <si>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</si>
  <si>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</si>
  <si>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</si>
  <si>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</si>
  <si>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</si>
  <si>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</si>
  <si>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</si>
  <si>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</si>
  <si>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</si>
  <si>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</si>
  <si>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</si>
  <si>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</si>
  <si>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</si>
  <si>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</si>
  <si>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</si>
  <si>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</si>
  <si>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</si>
  <si>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</si>
  <si>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</si>
  <si>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</si>
  <si>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</si>
  <si>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</si>
  <si>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</si>
  <si>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</si>
  <si>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</si>
  <si>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</si>
  <si>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</si>
  <si>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</si>
  <si>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</si>
  <si>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</si>
  <si>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</si>
  <si>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</si>
  <si>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</si>
  <si>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</si>
  <si>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</si>
  <si>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</si>
  <si>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</si>
  <si>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</si>
  <si>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</si>
  <si>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</si>
  <si>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</si>
  <si>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</si>
  <si>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</si>
  <si>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</si>
  <si>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</si>
  <si>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</si>
  <si>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</si>
  <si>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</si>
  <si>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</si>
  <si>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</si>
  <si>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</si>
  <si>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</si>
  <si>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</si>
  <si>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</si>
  <si>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</si>
  <si>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</si>
  <si>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</si>
  <si>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</si>
  <si>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</si>
  <si>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</si>
  <si>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</si>
  <si>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</si>
  <si>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</si>
  <si>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</si>
  <si>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</si>
  <si>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</si>
  <si>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</si>
  <si>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</si>
  <si>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</si>
  <si>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</si>
  <si>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</si>
  <si>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</si>
  <si>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</si>
  <si>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</si>
  <si>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</si>
  <si>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</si>
  <si>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</si>
  <si>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</si>
  <si>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</si>
  <si>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</si>
  <si>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</si>
  <si>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</si>
  <si>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</si>
  <si>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</si>
  <si>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</si>
  <si>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</si>
  <si>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</si>
  <si>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</si>
  <si>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</si>
  <si>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</si>
  <si>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</si>
  <si>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</si>
  <si>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</si>
  <si>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</si>
  <si>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</si>
  <si>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</si>
  <si>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</si>
  <si>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</si>
  <si>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</si>
  <si>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</si>
  <si>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</si>
  <si>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</si>
  <si>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</si>
  <si>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</si>
  <si>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</si>
  <si>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</si>
  <si>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</si>
  <si>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</si>
  <si>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</si>
  <si>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</si>
  <si>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</si>
  <si>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</si>
  <si>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</si>
  <si>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</si>
  <si>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</si>
  <si>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</si>
  <si>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</si>
  <si>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</si>
  <si>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</si>
  <si>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</si>
  <si>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</si>
  <si>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</si>
  <si>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</si>
  <si>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</si>
  <si>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</si>
  <si>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</si>
  <si>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</si>
  <si>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</si>
  <si>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</si>
  <si>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</si>
  <si>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</si>
  <si>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</si>
  <si>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</si>
  <si>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</si>
  <si>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</si>
  <si>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</si>
  <si>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</si>
  <si>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</si>
  <si>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</si>
  <si>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</si>
  <si>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</si>
  <si>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</si>
  <si>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</si>
  <si>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</si>
  <si>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</si>
  <si>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</si>
  <si>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</si>
  <si>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</si>
  <si>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</si>
  <si>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</si>
  <si>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</si>
  <si>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</si>
  <si>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</si>
  <si>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</si>
  <si>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</si>
  <si>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</si>
  <si>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</si>
  <si>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</si>
  <si>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</si>
  <si>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</si>
  <si>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</si>
  <si>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</si>
  <si>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</si>
  <si>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</si>
  <si>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</si>
  <si>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</si>
  <si>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</si>
  <si>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</si>
  <si>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</si>
  <si>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</si>
  <si>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</si>
  <si>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</si>
  <si>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</si>
  <si>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</si>
  <si>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</si>
  <si>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</si>
  <si>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</si>
  <si>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</si>
  <si>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</si>
  <si>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</si>
  <si>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</si>
  <si>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</si>
  <si>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</si>
  <si>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</si>
  <si>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</si>
  <si>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</si>
  <si>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</si>
  <si>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</si>
  <si>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</si>
  <si>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</si>
  <si>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</si>
  <si>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</si>
  <si>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</si>
  <si>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</si>
  <si>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</si>
  <si>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</si>
  <si>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</si>
  <si>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</si>
  <si>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</si>
  <si>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</si>
  <si>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</si>
  <si>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</si>
  <si>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</si>
  <si>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</si>
  <si>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</si>
  <si>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</si>
  <si>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</si>
  <si>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</si>
  <si>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</si>
  <si>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</si>
  <si>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</si>
  <si>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</si>
  <si>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</si>
  <si>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</si>
  <si>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</si>
  <si>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</si>
  <si>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</si>
  <si>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</si>
  <si>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</si>
  <si>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</si>
  <si>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</si>
  <si>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</si>
  <si>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</si>
  <si>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</si>
  <si>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</si>
  <si>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</si>
  <si>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</si>
  <si>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</si>
  <si>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</si>
  <si>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</si>
  <si>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</si>
  <si>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</si>
  <si>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</si>
  <si>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</si>
  <si>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</si>
  <si>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</si>
  <si>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</si>
  <si>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</si>
  <si>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</si>
  <si>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</si>
  <si>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</si>
  <si>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</si>
  <si>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</si>
  <si>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</si>
  <si>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</si>
  <si>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</si>
  <si>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</si>
  <si>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</si>
  <si>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</si>
  <si>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</si>
  <si>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</si>
  <si>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</si>
  <si>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</si>
  <si>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</si>
  <si>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</si>
  <si>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</si>
  <si>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</si>
  <si>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</si>
  <si>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</si>
  <si>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</si>
  <si>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</si>
  <si>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</si>
  <si>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</si>
  <si>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</si>
  <si>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</si>
  <si>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</si>
  <si>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</si>
  <si>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</si>
  <si>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</si>
  <si>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</si>
  <si>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</si>
  <si>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</si>
  <si>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</si>
  <si>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</si>
  <si>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</si>
  <si>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</si>
  <si>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</si>
  <si>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</si>
  <si>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</si>
  <si>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</si>
  <si>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</si>
  <si>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</si>
  <si>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</si>
  <si>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</si>
  <si>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</si>
  <si>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</si>
  <si>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</si>
  <si>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</si>
  <si>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</si>
  <si>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</si>
  <si>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</si>
  <si>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</si>
  <si>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</si>
  <si>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</si>
  <si>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</si>
  <si>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</si>
  <si>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</si>
  <si>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</si>
  <si>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</si>
  <si>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</si>
  <si>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</si>
  <si>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</si>
  <si>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</si>
  <si>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</si>
  <si>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</si>
  <si>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</si>
  <si>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</si>
  <si>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</si>
  <si>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</si>
  <si>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</si>
  <si>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</si>
  <si>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</si>
  <si>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</si>
  <si>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</si>
  <si>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</si>
  <si>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</si>
  <si>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</si>
  <si>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</si>
  <si>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</si>
  <si>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</si>
  <si>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</si>
  <si>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</si>
  <si>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</si>
  <si>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</si>
  <si>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</si>
  <si>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</si>
  <si>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</si>
  <si>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</si>
  <si>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</si>
  <si>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</si>
  <si>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</si>
  <si>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</si>
  <si>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</si>
  <si>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</si>
  <si>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</si>
  <si>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</si>
  <si>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</si>
  <si>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</si>
  <si>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</si>
  <si>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</si>
  <si>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</si>
  <si>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</si>
  <si>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</si>
  <si>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</si>
  <si>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</si>
  <si>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</si>
  <si>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</si>
  <si>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</si>
  <si>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</si>
  <si>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</si>
  <si>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</si>
  <si>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</si>
  <si>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</si>
  <si>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</si>
  <si>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</si>
  <si>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</si>
  <si>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</si>
  <si>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</si>
  <si>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</si>
  <si>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</si>
  <si>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</si>
  <si>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</si>
  <si>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</si>
  <si>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</si>
  <si>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</si>
  <si>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</si>
  <si>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</si>
  <si>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</si>
  <si>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</si>
  <si>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</si>
  <si>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</si>
  <si>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</si>
  <si>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</si>
  <si>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</si>
  <si>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</si>
  <si>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</si>
  <si>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</si>
  <si>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</si>
  <si>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</si>
  <si>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</si>
  <si>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</si>
  <si>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</si>
  <si>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</si>
  <si>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</si>
  <si>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</si>
  <si>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</si>
  <si>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</si>
  <si>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</si>
  <si>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</si>
  <si>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</si>
  <si>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</si>
  <si>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</si>
  <si>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</si>
  <si>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</si>
  <si>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</si>
  <si>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</si>
  <si>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</si>
  <si>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</si>
  <si>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</si>
  <si>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</si>
  <si>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</si>
  <si>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</si>
  <si>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</si>
  <si>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</si>
  <si>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</si>
  <si>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</si>
  <si>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</si>
  <si>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</si>
  <si>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</si>
  <si>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</si>
  <si>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</si>
  <si>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</si>
  <si>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</si>
  <si>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</si>
  <si>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</si>
  <si>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</si>
  <si>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</si>
  <si>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</si>
  <si>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</si>
  <si>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</si>
  <si>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</si>
  <si>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</si>
  <si>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</si>
  <si>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</si>
  <si>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</si>
  <si>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</si>
  <si>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</si>
  <si>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</si>
  <si>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</si>
  <si>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</si>
  <si>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</si>
  <si>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</si>
  <si>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</si>
  <si>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</si>
  <si>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</si>
  <si>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</si>
  <si>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</si>
  <si>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</si>
  <si>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</si>
  <si>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</si>
  <si>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</si>
  <si>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</si>
  <si>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</si>
  <si>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</si>
  <si>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</si>
  <si>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</si>
  <si>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</si>
  <si>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</si>
  <si>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</si>
  <si>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</si>
  <si>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</si>
  <si>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</si>
  <si>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</si>
  <si>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</si>
  <si>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</si>
  <si>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</si>
  <si>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</si>
  <si>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</si>
  <si>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</si>
  <si>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</si>
  <si>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</si>
  <si>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</si>
  <si>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</si>
  <si>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</si>
  <si>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</si>
  <si>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</si>
  <si>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</si>
  <si>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</si>
  <si>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</si>
  <si>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</si>
  <si>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</si>
  <si>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</si>
  <si>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</si>
  <si>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</si>
  <si>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</si>
  <si>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</si>
  <si>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</si>
  <si>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</si>
  <si>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</si>
  <si>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</si>
  <si>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</si>
  <si>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</si>
  <si>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</si>
  <si>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</si>
  <si>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</si>
  <si>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</si>
  <si>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</si>
  <si>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</si>
  <si>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</si>
  <si>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</si>
  <si>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</si>
  <si>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</si>
  <si>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</si>
  <si>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</si>
  <si>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</si>
  <si>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</si>
  <si>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</si>
  <si>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</si>
  <si>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</si>
  <si>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</si>
  <si>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</si>
  <si>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</si>
  <si>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</si>
  <si>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</si>
  <si>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</si>
  <si>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</si>
  <si>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</si>
  <si>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</si>
  <si>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</si>
  <si>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</si>
  <si>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</si>
  <si>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</si>
  <si>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</si>
  <si>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</si>
  <si>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</si>
  <si>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</si>
  <si>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</si>
  <si>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</si>
  <si>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</si>
  <si>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</si>
  <si>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</si>
  <si>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</si>
  <si>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</si>
  <si>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</si>
  <si>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</si>
  <si>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</si>
  <si>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</si>
  <si>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</si>
  <si>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</si>
  <si>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</si>
  <si>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</si>
  <si>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</si>
  <si>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</si>
  <si>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</si>
  <si>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</si>
  <si>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</si>
  <si>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</si>
  <si>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</si>
  <si>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</si>
  <si>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</si>
  <si>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</si>
  <si>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</si>
  <si>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</si>
  <si>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</si>
  <si>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</si>
  <si>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</si>
  <si>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</si>
  <si>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</si>
  <si>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</si>
  <si>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</si>
  <si>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</si>
  <si>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</si>
  <si>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</si>
  <si>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</si>
  <si>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</si>
  <si>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</si>
  <si>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</si>
  <si>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</si>
  <si>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</si>
  <si>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</si>
  <si>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</si>
  <si>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</si>
  <si>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</si>
  <si>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</si>
  <si>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</si>
  <si>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</si>
  <si>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</si>
  <si>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</si>
  <si>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</si>
  <si>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</si>
  <si>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</si>
  <si>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</si>
  <si>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</si>
  <si>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</si>
  <si>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</si>
  <si>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</si>
  <si>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</si>
  <si>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</si>
  <si>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</si>
  <si>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</si>
  <si>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</si>
  <si>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</si>
  <si>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</si>
  <si>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</si>
  <si>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</si>
  <si>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</si>
  <si>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</si>
  <si>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</si>
  <si>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</si>
  <si>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</si>
  <si>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</si>
  <si>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</si>
  <si>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</si>
  <si>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</si>
  <si>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</si>
  <si>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</si>
  <si>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</si>
  <si>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</si>
  <si>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</si>
  <si>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</si>
  <si>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</si>
  <si>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</si>
  <si>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</si>
  <si>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</si>
  <si>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</si>
  <si>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</si>
  <si>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</si>
  <si>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</si>
  <si>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</si>
  <si>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</si>
  <si>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</si>
  <si>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</si>
  <si>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</si>
  <si>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</si>
  <si>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</si>
  <si>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</si>
  <si>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</si>
  <si>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</si>
  <si>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</si>
  <si>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</si>
  <si>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</si>
  <si>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</si>
  <si>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</si>
  <si>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</si>
  <si>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</si>
  <si>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</si>
  <si>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</si>
  <si>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</si>
  <si>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</si>
  <si>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</si>
  <si>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</si>
  <si>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</si>
  <si>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</si>
  <si>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</si>
  <si>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</si>
  <si>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</si>
  <si>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</si>
  <si>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</si>
  <si>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</si>
  <si>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</si>
  <si>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</si>
  <si>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</si>
  <si>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</si>
  <si>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</si>
  <si>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</si>
  <si>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</si>
  <si>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</si>
  <si>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</si>
  <si>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</si>
  <si>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</si>
  <si>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</si>
  <si>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</si>
  <si>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</si>
  <si>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</si>
  <si>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</si>
  <si>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</si>
  <si>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</si>
  <si>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</si>
  <si>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</si>
  <si>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</si>
  <si>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</si>
  <si>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</si>
  <si>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</si>
  <si>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</si>
  <si>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</si>
  <si>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</si>
  <si>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</si>
  <si>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</si>
  <si>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</si>
  <si>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</si>
  <si>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</si>
  <si>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</si>
  <si>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</si>
  <si>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</si>
  <si>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</si>
  <si>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</si>
  <si>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</si>
  <si>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</si>
  <si>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</si>
  <si>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</si>
  <si>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</si>
  <si>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</si>
  <si>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</si>
  <si>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</si>
  <si>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</si>
  <si>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</si>
  <si>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</si>
  <si>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</si>
  <si>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</si>
  <si>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</si>
  <si>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</si>
  <si>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</si>
  <si>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</si>
  <si>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</si>
  <si>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</si>
  <si>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</si>
  <si>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</si>
  <si>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</si>
  <si>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</si>
  <si>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</si>
  <si>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</si>
  <si>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</si>
  <si>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</si>
  <si>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</si>
  <si>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</si>
  <si>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</si>
  <si>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</si>
  <si>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</si>
  <si>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</si>
  <si>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</si>
  <si>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</si>
  <si>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</si>
  <si>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</si>
  <si>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</si>
  <si>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</si>
  <si>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</si>
  <si>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</si>
  <si>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</si>
  <si>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</si>
  <si>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</si>
  <si>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</si>
  <si>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</si>
  <si>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</si>
  <si>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</si>
  <si>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</si>
  <si>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</si>
  <si>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</si>
  <si>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</si>
  <si>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</si>
  <si>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</si>
  <si>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</si>
  <si>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</si>
  <si>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</si>
  <si>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</si>
  <si>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</si>
  <si>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</si>
  <si>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</si>
  <si>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</si>
  <si>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</si>
  <si>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</si>
  <si>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</si>
  <si>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</si>
  <si>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</si>
  <si>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</si>
  <si>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</si>
  <si>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</si>
  <si>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</si>
  <si>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</si>
  <si>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</si>
  <si>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</si>
  <si>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</si>
  <si>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</si>
  <si>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</si>
  <si>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</si>
  <si>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</si>
  <si>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</si>
  <si>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</si>
  <si>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</si>
  <si>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</si>
  <si>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</si>
  <si>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</si>
  <si>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</si>
  <si>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</si>
  <si>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</si>
  <si>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</si>
  <si>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</si>
  <si>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</si>
  <si>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</si>
  <si>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</si>
  <si>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</si>
  <si>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</si>
  <si>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</si>
  <si>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</si>
  <si>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</si>
  <si>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</si>
  <si>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</si>
  <si>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</si>
  <si>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</si>
  <si>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</si>
  <si>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</si>
  <si>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</si>
  <si>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</si>
  <si>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</si>
  <si>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</si>
  <si>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</si>
  <si>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</si>
  <si>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</si>
  <si>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</si>
  <si>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</si>
  <si>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</si>
  <si>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</si>
  <si>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</si>
  <si>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</si>
  <si>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</si>
  <si>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</si>
  <si>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</si>
  <si>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</si>
  <si>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</si>
  <si>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</si>
  <si>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</si>
  <si>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</si>
  <si>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</si>
  <si>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</si>
  <si>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</si>
  <si>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</si>
  <si>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</si>
  <si>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</si>
  <si>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</si>
  <si>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</si>
  <si>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</si>
  <si>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</si>
  <si>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</si>
  <si>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</si>
  <si>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</si>
  <si>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</si>
  <si>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</si>
  <si>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</si>
  <si>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</si>
  <si>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</si>
  <si>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</si>
  <si>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</si>
  <si>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</si>
  <si>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</si>
  <si>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</si>
  <si>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</si>
  <si>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</si>
  <si>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</si>
  <si>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</si>
  <si>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</si>
  <si>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</si>
  <si>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</si>
  <si>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</si>
  <si>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</si>
  <si>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</si>
  <si>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</si>
  <si>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</si>
  <si>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</si>
  <si>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</si>
  <si>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</si>
  <si>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</si>
  <si>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</si>
  <si>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</si>
  <si>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</si>
  <si>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</si>
  <si>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</si>
  <si>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</si>
  <si>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</si>
  <si>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</si>
  <si>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</si>
  <si>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</si>
  <si>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</si>
  <si>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</si>
  <si>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</si>
  <si>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</si>
  <si>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</si>
  <si>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</si>
  <si>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</si>
  <si>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</si>
  <si>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</si>
  <si>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</si>
  <si>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</si>
  <si>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</si>
  <si>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</si>
  <si>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</si>
  <si>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</si>
  <si>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</si>
  <si>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</si>
  <si>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</si>
  <si>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</si>
  <si>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</si>
  <si>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</si>
  <si>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</si>
  <si>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</si>
  <si>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</si>
  <si>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</si>
  <si>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</si>
  <si>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</si>
  <si>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</si>
  <si>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</si>
  <si>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</si>
  <si>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</si>
  <si>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</si>
  <si>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</si>
  <si>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</si>
  <si>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</si>
  <si>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</si>
  <si>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</si>
  <si>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</si>
  <si>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</si>
  <si>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</si>
  <si>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</si>
  <si>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</si>
  <si>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</si>
  <si>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</si>
  <si>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</si>
  <si>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</si>
  <si>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</si>
  <si>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</si>
  <si>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</si>
  <si>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</si>
  <si>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</si>
  <si>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</si>
  <si>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</si>
  <si>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</si>
  <si>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</si>
  <si>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</si>
  <si>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</si>
  <si>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</si>
  <si>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</si>
  <si>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</si>
  <si>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</si>
  <si>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</si>
  <si>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</si>
  <si>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</si>
  <si>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</si>
  <si>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</si>
  <si>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</si>
  <si>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</si>
  <si>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</si>
  <si>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</si>
  <si>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</si>
  <si>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</si>
  <si>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</si>
  <si>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</si>
  <si>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</si>
  <si>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</si>
  <si>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</si>
  <si>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</si>
  <si>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</si>
  <si>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</si>
  <si>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</si>
  <si>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</si>
  <si>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</si>
  <si>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</si>
  <si>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</si>
  <si>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</si>
  <si>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</si>
  <si>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</si>
  <si>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</si>
  <si>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</si>
  <si>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</si>
  <si>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</si>
  <si>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</si>
  <si>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</si>
  <si>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</si>
  <si>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</si>
  <si>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</si>
  <si>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</si>
  <si>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</si>
  <si>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</si>
  <si>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</si>
  <si>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</si>
  <si>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</si>
  <si>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</si>
  <si>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</si>
  <si>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</si>
  <si>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</si>
  <si>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</si>
  <si>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</si>
  <si>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</si>
  <si>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</si>
  <si>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</si>
  <si>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</si>
  <si>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</si>
  <si>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</si>
  <si>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</si>
  <si>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</si>
  <si>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</si>
  <si>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</si>
  <si>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</si>
  <si>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</si>
  <si>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</si>
  <si>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</si>
  <si>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</si>
  <si>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</si>
  <si>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</si>
  <si>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</si>
  <si>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</si>
  <si>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</si>
  <si>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</si>
  <si>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</si>
  <si>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</si>
  <si>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</si>
  <si>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</si>
  <si>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</si>
  <si>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</si>
  <si>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</si>
  <si>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</si>
  <si>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</si>
  <si>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</si>
  <si>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</si>
  <si>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</si>
  <si>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</si>
  <si>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</si>
  <si>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</si>
  <si>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</si>
  <si>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</si>
  <si>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</si>
  <si>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</si>
  <si>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</si>
  <si>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</si>
  <si>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</si>
  <si>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</si>
  <si>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</si>
  <si>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</si>
  <si>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</si>
  <si>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</si>
  <si>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</si>
  <si>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</si>
  <si>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</si>
  <si>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</si>
  <si>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</si>
  <si>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</si>
  <si>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</si>
  <si>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</si>
  <si>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</si>
  <si>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</si>
  <si>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</si>
  <si>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</si>
  <si>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</si>
  <si>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</si>
  <si>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</si>
  <si>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</si>
  <si>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</si>
  <si>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</si>
  <si>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</si>
  <si>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</si>
  <si>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</si>
  <si>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</si>
  <si>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</si>
  <si>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</si>
  <si>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</si>
  <si>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</si>
  <si>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</si>
  <si>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</si>
  <si>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</si>
  <si>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</si>
  <si>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</si>
  <si>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</si>
  <si>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</si>
  <si>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</si>
  <si>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</si>
  <si>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</si>
  <si>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</si>
  <si>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</si>
  <si>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</si>
  <si>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</si>
  <si>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</si>
  <si>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</si>
  <si>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</si>
  <si>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</si>
  <si>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</si>
  <si>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</si>
  <si>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</si>
  <si>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</si>
  <si>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</si>
  <si>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</si>
  <si>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</si>
  <si>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</si>
  <si>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</si>
  <si>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</si>
  <si>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</si>
  <si>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</si>
  <si>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</si>
  <si>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</si>
  <si>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</si>
  <si>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</si>
  <si>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</si>
  <si>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</si>
  <si>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</si>
  <si>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</si>
  <si>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</si>
  <si>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</si>
  <si>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</si>
  <si>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</si>
  <si>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</si>
  <si>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</si>
  <si>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</si>
  <si>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</si>
  <si>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</si>
  <si>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</si>
  <si>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</si>
  <si>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</si>
  <si>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</si>
  <si>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</si>
  <si>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</si>
  <si>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</si>
  <si>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</si>
  <si>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</si>
  <si>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</si>
  <si>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</si>
  <si>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</si>
  <si>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</si>
  <si>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</si>
  <si>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</si>
  <si>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</si>
  <si>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</si>
  <si>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</si>
  <si>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</si>
  <si>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</si>
  <si>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</si>
  <si>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</si>
  <si>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</si>
  <si>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</si>
  <si>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</si>
  <si>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</si>
  <si>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</si>
  <si>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</si>
  <si>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</si>
  <si>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</si>
  <si>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</si>
  <si>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</si>
  <si>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</si>
  <si>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</si>
  <si>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</si>
  <si>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</si>
  <si>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</si>
  <si>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</si>
  <si>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</si>
  <si>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</si>
  <si>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</si>
  <si>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</si>
  <si>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</si>
  <si>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</si>
  <si>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</si>
  <si>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</si>
  <si>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</si>
  <si>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</si>
  <si>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</si>
  <si>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</si>
  <si>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</si>
  <si>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</si>
  <si>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</si>
  <si>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</si>
  <si>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</si>
  <si>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</si>
  <si>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</si>
  <si>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</si>
  <si>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</si>
  <si>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</si>
  <si>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</si>
  <si>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</si>
  <si>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</si>
  <si>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</si>
  <si>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</si>
  <si>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</si>
  <si>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</si>
  <si>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</si>
  <si>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</si>
  <si>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</si>
  <si>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</si>
  <si>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</si>
  <si>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</si>
  <si>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</si>
  <si>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</si>
  <si>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</si>
  <si>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</si>
  <si>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</si>
  <si>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</si>
  <si>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</si>
  <si>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</si>
  <si>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</si>
  <si>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</si>
  <si>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</si>
  <si>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</si>
  <si>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</si>
  <si>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</si>
  <si>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</si>
  <si>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</si>
  <si>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</si>
  <si>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</si>
  <si>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</si>
  <si>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</si>
  <si>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</si>
  <si>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</si>
  <si>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</si>
  <si>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</si>
  <si>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</si>
  <si>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</si>
  <si>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</si>
  <si>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</si>
  <si>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</si>
  <si>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</si>
  <si>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</si>
  <si>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</si>
  <si>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</si>
  <si>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</si>
  <si>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</si>
  <si>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</si>
  <si>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</si>
  <si>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</si>
  <si>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</si>
  <si>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</si>
  <si>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</si>
  <si>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</si>
  <si>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</si>
  <si>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</si>
  <si>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</si>
  <si>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</si>
  <si>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</si>
  <si>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</si>
  <si>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</si>
  <si>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</si>
  <si>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</si>
  <si>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</si>
  <si>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</si>
  <si>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</si>
  <si>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</si>
  <si>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</si>
  <si>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</si>
  <si>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</si>
  <si>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</si>
  <si>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</si>
  <si>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</si>
  <si>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</si>
  <si>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</si>
  <si>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</si>
  <si>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</si>
  <si>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</si>
  <si>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</si>
  <si>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</si>
  <si>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</si>
  <si>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</si>
  <si>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</si>
  <si>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</si>
  <si>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</si>
  <si>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</si>
  <si>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</si>
  <si>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</si>
  <si>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</si>
  <si>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</si>
  <si>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</si>
  <si>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</si>
  <si>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</si>
  <si>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</si>
  <si>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</si>
  <si>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</si>
  <si>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</si>
  <si>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</si>
  <si>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</si>
  <si>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</si>
  <si>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</si>
  <si>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</si>
  <si>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</si>
  <si>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</si>
  <si>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</si>
  <si>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</si>
  <si>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</si>
  <si>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</si>
  <si>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</si>
  <si>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</si>
  <si>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</si>
  <si>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</si>
  <si>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</si>
  <si>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</si>
  <si>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</si>
  <si>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</si>
  <si>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</si>
  <si>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</si>
  <si>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</si>
  <si>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</si>
  <si>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</si>
  <si>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</si>
  <si>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</si>
  <si>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</si>
  <si>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</si>
  <si>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</si>
  <si>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</si>
  <si>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</si>
  <si>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</si>
  <si>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</si>
  <si>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</si>
  <si>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</si>
  <si>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</si>
  <si>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</si>
  <si>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</si>
  <si>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</si>
  <si>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</si>
  <si>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</si>
  <si>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</si>
  <si>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</si>
  <si>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</si>
  <si>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</si>
  <si>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</si>
  <si>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</si>
  <si>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</si>
  <si>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</si>
  <si>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</si>
  <si>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</si>
  <si>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</si>
  <si>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</si>
  <si>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</si>
  <si>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</si>
  <si>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</si>
  <si>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</si>
  <si>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</si>
  <si>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</si>
  <si>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</si>
  <si>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</si>
  <si>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</si>
  <si>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</si>
  <si>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</si>
  <si>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</si>
  <si>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</si>
  <si>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</si>
  <si>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</si>
  <si>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</si>
  <si>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</si>
  <si>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</si>
  <si>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</si>
  <si>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</si>
  <si>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</si>
  <si>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</si>
  <si>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</si>
  <si>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</si>
  <si>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</si>
  <si>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</si>
  <si>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</si>
  <si>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</si>
  <si>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</si>
  <si>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</si>
  <si>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</si>
  <si>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</si>
  <si>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</si>
  <si>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</si>
  <si>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</si>
  <si>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</si>
  <si>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</si>
  <si>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</si>
  <si>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</si>
  <si>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</si>
  <si>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</si>
  <si>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</si>
  <si>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</si>
  <si>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</si>
  <si>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</si>
  <si>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</si>
  <si>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</si>
  <si>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</si>
  <si>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</si>
  <si>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</si>
  <si>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</si>
  <si>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</si>
  <si>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</si>
  <si>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</si>
  <si>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</si>
  <si>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</si>
  <si>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</si>
  <si>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</si>
  <si>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</si>
  <si>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</si>
  <si>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</si>
  <si>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</si>
  <si>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</si>
  <si>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</si>
  <si>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</si>
  <si>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</si>
  <si>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</si>
  <si>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</si>
  <si>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</si>
  <si>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</si>
  <si>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</si>
  <si>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</si>
  <si>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</si>
  <si>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</si>
  <si>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</si>
  <si>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</si>
  <si>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</si>
  <si>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</si>
  <si>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</si>
  <si>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</si>
  <si>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</si>
  <si>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</si>
  <si>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</si>
  <si>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</si>
  <si>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</si>
  <si>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</si>
  <si>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</si>
  <si>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</si>
  <si>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</si>
  <si>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</si>
  <si>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</si>
  <si>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</si>
  <si>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</si>
  <si>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</si>
  <si>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</si>
  <si>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</si>
  <si>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</si>
  <si>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</si>
  <si>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</si>
  <si>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</si>
  <si>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</si>
  <si>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</si>
  <si>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</si>
  <si>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</si>
  <si>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</si>
  <si>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</si>
  <si>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</si>
  <si>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</si>
  <si>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</si>
  <si>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</si>
  <si>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</si>
  <si>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</si>
  <si>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</si>
  <si>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</si>
  <si>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</si>
  <si>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</si>
  <si>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</si>
  <si>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</si>
  <si>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</si>
  <si>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</si>
  <si>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</si>
  <si>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</si>
  <si>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</si>
  <si>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</si>
  <si>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</si>
  <si>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</si>
  <si>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</si>
  <si>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</si>
  <si>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</si>
  <si>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</si>
  <si>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</si>
  <si>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</si>
  <si>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</si>
  <si>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</si>
  <si>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</si>
  <si>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</si>
  <si>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</si>
  <si>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</si>
  <si>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</si>
  <si>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</si>
  <si>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</si>
  <si>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</si>
  <si>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</si>
  <si>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</si>
  <si>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</si>
  <si>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</si>
  <si>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</si>
  <si>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</si>
  <si>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</si>
  <si>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</si>
  <si>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</si>
  <si>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</si>
  <si>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</si>
  <si>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</si>
  <si>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</si>
  <si>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</si>
  <si>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</si>
  <si>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</si>
  <si>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</si>
  <si>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</si>
  <si>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</si>
  <si>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</si>
  <si>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</si>
  <si>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</si>
  <si>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</si>
  <si>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</si>
  <si>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</si>
  <si>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</si>
  <si>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</si>
  <si>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</si>
  <si>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</si>
  <si>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</si>
  <si>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</si>
  <si>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</si>
  <si>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</si>
  <si>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</si>
  <si>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</si>
  <si>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</si>
  <si>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</si>
  <si>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</si>
  <si>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</si>
  <si>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</si>
  <si>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</si>
  <si>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</si>
  <si>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</si>
  <si>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</si>
  <si>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</si>
  <si>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</si>
  <si>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</si>
  <si>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</si>
  <si>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</si>
  <si>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</si>
  <si>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</si>
  <si>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</si>
  <si>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</si>
  <si>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</si>
  <si>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</si>
  <si>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</si>
  <si>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</si>
  <si>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</si>
  <si>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</si>
  <si>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</si>
  <si>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</si>
  <si>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</si>
  <si>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</si>
  <si>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</si>
  <si>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</si>
  <si>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</si>
  <si>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</si>
  <si>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</si>
  <si>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</si>
  <si>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</si>
  <si>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</si>
  <si>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</si>
  <si>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</si>
  <si>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</si>
  <si>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</si>
  <si>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</si>
  <si>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</si>
  <si>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</si>
  <si>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</si>
  <si>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</si>
  <si>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</si>
  <si>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</si>
  <si>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</si>
  <si>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</si>
  <si>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</si>
  <si>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</si>
  <si>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</si>
  <si>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</si>
  <si>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</si>
  <si>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</si>
  <si>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</si>
  <si>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</si>
  <si>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</si>
  <si>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</si>
  <si>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</si>
  <si>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</si>
  <si>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</si>
  <si>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</si>
  <si>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</si>
  <si>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</si>
  <si>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</si>
  <si>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</si>
  <si>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</si>
  <si>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</si>
  <si>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</si>
  <si>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</si>
  <si>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</si>
  <si>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</si>
  <si>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</si>
  <si>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</si>
  <si>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</si>
  <si>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</si>
  <si>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</si>
  <si>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</si>
  <si>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</si>
  <si>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</si>
  <si>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</si>
  <si>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</si>
  <si>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</si>
  <si>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</si>
  <si>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</si>
  <si>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</si>
  <si>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</si>
  <si>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</si>
  <si>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</si>
  <si>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</si>
  <si>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</si>
  <si>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</si>
  <si>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</si>
  <si>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</si>
  <si>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</si>
  <si>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</si>
  <si>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</si>
  <si>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</si>
  <si>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</si>
  <si>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</si>
  <si>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</si>
  <si>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</si>
  <si>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</si>
  <si>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</si>
  <si>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</si>
  <si>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</si>
  <si>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</si>
  <si>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</si>
  <si>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</si>
  <si>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</si>
  <si>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</si>
  <si>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</si>
  <si>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</si>
  <si>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</si>
  <si>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</si>
  <si>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</si>
  <si>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</si>
  <si>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</si>
  <si>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</si>
  <si>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</si>
  <si>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</si>
  <si>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</si>
  <si>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</si>
  <si>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</si>
  <si>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</si>
  <si>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</si>
  <si>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</si>
  <si>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</si>
  <si>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</si>
  <si>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</si>
  <si>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</si>
  <si>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</si>
  <si>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</si>
  <si>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</si>
  <si>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</si>
  <si>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</si>
  <si>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</si>
  <si>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</si>
  <si>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</si>
  <si>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</si>
  <si>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</si>
  <si>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</si>
  <si>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</si>
  <si>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</si>
  <si>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</si>
  <si>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</si>
  <si>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</si>
  <si>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</si>
  <si>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</si>
  <si>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</si>
  <si>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</si>
  <si>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</si>
  <si>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</si>
  <si>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</si>
  <si>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</si>
  <si>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</si>
  <si>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</si>
  <si>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</si>
  <si>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</si>
  <si>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</si>
  <si>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</si>
  <si>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</si>
  <si>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</si>
  <si>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</si>
  <si>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</si>
  <si>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</si>
  <si>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</si>
  <si>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</si>
  <si>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</si>
  <si>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</si>
  <si>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</si>
  <si>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</si>
  <si>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</si>
  <si>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</si>
  <si>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</si>
  <si>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</si>
  <si>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</si>
  <si>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</si>
  <si>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</si>
  <si>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</si>
  <si>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</si>
  <si>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</si>
  <si>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</si>
  <si>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</si>
  <si>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</si>
  <si>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</si>
  <si>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</si>
  <si>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</si>
  <si>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</si>
  <si>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</si>
  <si>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</si>
  <si>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</si>
  <si>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</si>
  <si>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</si>
  <si>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</si>
  <si>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</si>
  <si>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</si>
  <si>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</si>
  <si>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</si>
  <si>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</si>
  <si>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</si>
  <si>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</si>
  <si>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</si>
  <si>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</si>
  <si>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</si>
  <si>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</si>
  <si>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</si>
  <si>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</si>
  <si>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</si>
  <si>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</si>
  <si>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</si>
  <si>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</si>
  <si>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</si>
  <si>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</si>
  <si>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</si>
  <si>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</si>
  <si>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</si>
  <si>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</si>
  <si>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</si>
  <si>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</si>
  <si>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</si>
  <si>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</si>
  <si>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</si>
  <si>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</si>
  <si>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</si>
  <si>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</si>
  <si>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</si>
  <si>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</si>
  <si>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</si>
  <si>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</si>
  <si>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</si>
  <si>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</si>
  <si>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</si>
  <si>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</si>
  <si>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</si>
  <si>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</si>
  <si>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</si>
  <si>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</si>
  <si>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</si>
  <si>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</si>
  <si>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</si>
  <si>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</si>
  <si>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</si>
  <si>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</si>
  <si>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</si>
  <si>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</si>
  <si>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</si>
  <si>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</si>
  <si>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</si>
  <si>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</si>
  <si>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</si>
  <si>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</si>
  <si>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</si>
  <si>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</si>
  <si>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</si>
  <si>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</si>
  <si>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</si>
  <si>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</si>
  <si>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</si>
  <si>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</si>
  <si>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</si>
  <si>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</si>
  <si>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</si>
  <si>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</si>
  <si>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</si>
  <si>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</si>
  <si>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</si>
  <si>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</si>
  <si>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</si>
  <si>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</si>
  <si>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</si>
  <si>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</si>
  <si>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</si>
  <si>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</si>
  <si>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</si>
  <si>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</si>
  <si>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</si>
  <si>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</si>
  <si>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</si>
  <si>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</si>
  <si>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</si>
  <si>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</si>
  <si>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</si>
  <si>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</si>
  <si>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</si>
  <si>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</si>
  <si>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</si>
  <si>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</si>
  <si>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</si>
  <si>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</si>
  <si>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</si>
  <si>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</si>
  <si>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</si>
  <si>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</si>
  <si>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</si>
  <si>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</si>
  <si>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</si>
  <si>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</si>
  <si>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</si>
  <si>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</si>
  <si>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</si>
  <si>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</si>
  <si>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</si>
  <si>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</si>
  <si>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</si>
  <si>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</si>
  <si>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</si>
  <si>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</si>
  <si>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</si>
  <si>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</si>
  <si>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</si>
  <si>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</si>
  <si>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</si>
  <si>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</si>
  <si>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</si>
  <si>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</si>
  <si>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</si>
  <si>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</si>
  <si>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</si>
  <si>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</si>
  <si>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</si>
  <si>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</si>
  <si>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</si>
  <si>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</si>
  <si>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</si>
  <si>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</si>
  <si>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</si>
  <si>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</si>
  <si>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</si>
  <si>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</si>
  <si>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</si>
  <si>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</si>
  <si>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</si>
  <si>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</si>
  <si>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</si>
  <si>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</si>
  <si>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</si>
  <si>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</si>
  <si>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</si>
  <si>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</si>
  <si>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</si>
  <si>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</si>
  <si>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</si>
  <si>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</si>
  <si>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</si>
  <si>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</si>
  <si>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</si>
  <si>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</si>
  <si>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</si>
  <si>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</si>
  <si>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</si>
  <si>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</si>
  <si>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</si>
  <si>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</si>
  <si>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</si>
  <si>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</si>
  <si>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</si>
  <si>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</si>
  <si>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</si>
  <si>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</si>
  <si>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</si>
  <si>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</si>
  <si>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</si>
  <si>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</si>
  <si>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</si>
  <si>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</si>
  <si>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</si>
  <si>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</si>
  <si>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</si>
  <si>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</si>
  <si>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</si>
  <si>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</si>
  <si>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</si>
  <si>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</si>
  <si>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</si>
  <si>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</si>
  <si>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</si>
  <si>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</si>
  <si>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</si>
  <si>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</si>
  <si>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</si>
  <si>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</si>
  <si>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</si>
  <si>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</si>
  <si>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</si>
  <si>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</si>
  <si>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</si>
  <si>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</si>
  <si>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</si>
  <si>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</si>
  <si>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</si>
  <si>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</si>
  <si>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</si>
  <si>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</si>
  <si>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</si>
  <si>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</si>
  <si>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</si>
  <si>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</si>
  <si>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</si>
  <si>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</si>
  <si>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</si>
  <si>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</si>
  <si>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</si>
  <si>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</si>
  <si>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</si>
  <si>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</si>
  <si>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</si>
  <si>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</si>
  <si>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</si>
  <si>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</si>
  <si>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</si>
  <si>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</si>
  <si>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</si>
  <si>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</si>
  <si>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</si>
  <si>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</si>
  <si>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</si>
  <si>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</si>
  <si>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</si>
  <si>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</si>
  <si>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</si>
  <si>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</si>
  <si>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</si>
  <si>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</si>
  <si>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</si>
  <si>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</si>
  <si>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</si>
  <si>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</si>
  <si>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</si>
  <si>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</si>
  <si>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</si>
  <si>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</si>
  <si>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</si>
  <si>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</si>
  <si>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</si>
  <si>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</si>
  <si>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</si>
  <si>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</si>
  <si>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</si>
  <si>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</si>
  <si>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</si>
  <si>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</si>
  <si>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</si>
  <si>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</si>
  <si>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</si>
  <si>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</si>
  <si>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</si>
  <si>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</si>
  <si>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</si>
  <si>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</si>
  <si>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</si>
  <si>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</si>
  <si>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</si>
  <si>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</si>
  <si>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</si>
  <si>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</si>
  <si>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</si>
  <si>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</si>
  <si>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</si>
  <si>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</si>
  <si>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</si>
  <si>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</si>
  <si>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</si>
  <si>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</si>
  <si>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</si>
  <si>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</si>
  <si>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</si>
  <si>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</si>
  <si>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</si>
  <si>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</si>
  <si>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</si>
  <si>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</si>
  <si>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</si>
  <si>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</si>
  <si>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</si>
  <si>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</si>
  <si>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</si>
  <si>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</si>
  <si>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</si>
  <si>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</si>
  <si>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</si>
  <si>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</si>
  <si>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</si>
  <si>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</si>
  <si>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</si>
  <si>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</si>
  <si>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</si>
  <si>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</si>
  <si>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</si>
  <si>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</si>
  <si>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</si>
  <si>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</si>
  <si>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</si>
  <si>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</si>
  <si>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</si>
  <si>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</si>
  <si>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</si>
  <si>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</si>
  <si>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</si>
  <si>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</si>
  <si>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</si>
  <si>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</si>
  <si>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</si>
  <si>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</si>
  <si>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</si>
  <si>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</si>
  <si>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</si>
  <si>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</si>
  <si>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</si>
  <si>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</si>
  <si>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</si>
  <si>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</si>
  <si>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</si>
  <si>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</si>
  <si>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</si>
  <si>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</si>
  <si>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</si>
  <si>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</si>
  <si>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</si>
  <si>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</si>
  <si>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</si>
  <si>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</si>
  <si>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</si>
  <si>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</si>
  <si>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</si>
  <si>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</si>
  <si>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</si>
  <si>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</si>
  <si>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</si>
  <si>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</si>
  <si>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</si>
  <si>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</si>
  <si>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</si>
  <si>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</si>
  <si>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</si>
  <si>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</si>
  <si>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</si>
  <si>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</si>
  <si>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</si>
  <si>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</si>
  <si>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</si>
  <si>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</si>
  <si>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</si>
  <si>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</si>
  <si>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</si>
  <si>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</si>
  <si>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</si>
  <si>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</si>
  <si>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</si>
  <si>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</si>
  <si>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</si>
  <si>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</si>
  <si>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</si>
  <si>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</si>
  <si>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</si>
  <si>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</si>
  <si>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</si>
  <si>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</si>
  <si>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</si>
  <si>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</si>
  <si>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</si>
  <si>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</si>
  <si>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</si>
  <si>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</si>
  <si>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</si>
  <si>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</si>
  <si>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</si>
  <si>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</si>
  <si>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</si>
  <si>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</si>
  <si>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</si>
  <si>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</si>
  <si>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</si>
  <si>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</si>
  <si>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</si>
  <si>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</si>
  <si>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</si>
  <si>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</si>
  <si>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</si>
  <si>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</si>
  <si>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</si>
  <si>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</si>
  <si>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</si>
  <si>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</si>
  <si>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</si>
  <si>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</si>
  <si>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</si>
  <si>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</si>
  <si>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</si>
  <si>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</si>
  <si>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</si>
  <si>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</si>
  <si>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</si>
  <si>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</si>
  <si>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</si>
  <si>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</si>
  <si>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</si>
  <si>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</si>
  <si>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</si>
  <si>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</si>
  <si>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</si>
  <si>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</si>
  <si>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</si>
  <si>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</si>
  <si>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</si>
  <si>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</si>
  <si>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</si>
  <si>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</si>
  <si>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</si>
  <si>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</si>
  <si>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</si>
  <si>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</si>
  <si>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</si>
  <si>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</si>
  <si>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</si>
  <si>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</si>
  <si>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</si>
  <si>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</si>
  <si>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</si>
  <si>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</si>
  <si>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</si>
  <si>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</si>
  <si>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</si>
  <si>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</si>
  <si>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</si>
  <si>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</si>
  <si>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</si>
  <si>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</si>
  <si>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</si>
  <si>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</si>
  <si>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</si>
  <si>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</si>
  <si>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</si>
  <si>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</si>
  <si>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</si>
  <si>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</si>
  <si>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</si>
  <si>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</si>
  <si>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</si>
  <si>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</si>
  <si>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</si>
  <si>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</si>
  <si>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</si>
  <si>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</si>
  <si>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</si>
  <si>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</si>
  <si>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</si>
  <si>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</si>
  <si>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</si>
  <si>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</si>
  <si>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</si>
  <si>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</si>
  <si>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</si>
  <si>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</si>
  <si>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</si>
  <si>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</si>
  <si>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</si>
  <si>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</si>
  <si>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</si>
  <si>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</si>
  <si>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</si>
  <si>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</si>
  <si>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</si>
  <si>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</si>
  <si>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</si>
  <si>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</si>
  <si>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</si>
  <si>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</si>
  <si>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</si>
  <si>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</si>
  <si>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</si>
  <si>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</si>
  <si>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</si>
  <si>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</si>
  <si>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</si>
  <si>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</si>
  <si>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</si>
  <si>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</si>
  <si>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</si>
  <si>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</si>
  <si>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</si>
  <si>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</si>
  <si>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</si>
  <si>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</si>
  <si>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</si>
  <si>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</si>
  <si>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</si>
  <si>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</si>
  <si>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</si>
  <si>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</si>
  <si>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</si>
  <si>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</si>
  <si>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</si>
  <si>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</si>
  <si>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</si>
  <si>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</si>
  <si>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</si>
  <si>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</si>
  <si>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</si>
  <si>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</si>
  <si>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</si>
  <si>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</si>
  <si>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</si>
  <si>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</si>
  <si>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</si>
  <si>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</si>
  <si>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</si>
  <si>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</si>
  <si>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</si>
  <si>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</si>
  <si>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</si>
  <si>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</si>
  <si>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</si>
  <si>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</si>
  <si>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</si>
  <si>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</si>
  <si>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</si>
  <si>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</si>
  <si>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</si>
  <si>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</si>
  <si>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</si>
  <si>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</si>
  <si>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</si>
  <si>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</si>
  <si>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</si>
  <si>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</si>
  <si>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</si>
  <si>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</si>
  <si>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</si>
  <si>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</si>
  <si>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</si>
  <si>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</si>
  <si>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</si>
  <si>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</si>
  <si>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</si>
  <si>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</si>
  <si>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</si>
  <si>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</si>
  <si>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</si>
  <si>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</si>
  <si>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</si>
  <si>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</si>
  <si>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</si>
  <si>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</si>
  <si>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</si>
  <si>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</si>
  <si>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</si>
  <si>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</si>
  <si>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</si>
  <si>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</si>
  <si>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</si>
  <si>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</si>
  <si>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</si>
  <si>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</si>
  <si>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</si>
  <si>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</si>
  <si>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</si>
  <si>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</si>
  <si>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</si>
  <si>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</si>
  <si>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</si>
  <si>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</si>
  <si>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</si>
  <si>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</si>
  <si>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</si>
  <si>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</si>
  <si>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</si>
  <si>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</si>
  <si>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</si>
  <si>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</si>
  <si>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</si>
  <si>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</si>
  <si>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</si>
  <si>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</si>
  <si>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</si>
  <si>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</si>
  <si>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</si>
  <si>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</si>
  <si>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</si>
  <si>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</si>
  <si>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</si>
  <si>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</si>
  <si>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</si>
  <si>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</si>
  <si>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</si>
  <si>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</si>
  <si>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</si>
  <si>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</si>
  <si>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</si>
  <si>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</si>
  <si>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</si>
  <si>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</si>
  <si>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</si>
  <si>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</si>
  <si>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</si>
  <si>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</si>
  <si>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</si>
  <si>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</si>
  <si>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</si>
  <si>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</si>
  <si>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</si>
  <si>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</si>
  <si>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</si>
  <si>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</si>
  <si>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</si>
  <si>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</si>
  <si>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</si>
  <si>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</si>
  <si>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</si>
  <si>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</si>
  <si>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</si>
  <si>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</si>
  <si>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</si>
  <si>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</si>
  <si>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</si>
  <si>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</si>
  <si>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</si>
  <si>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</si>
  <si>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</si>
  <si>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</si>
  <si>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</si>
  <si>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</si>
  <si>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</si>
  <si>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</si>
  <si>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</si>
  <si>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</si>
  <si>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</si>
  <si>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</si>
  <si>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</si>
  <si>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</si>
  <si>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</si>
  <si>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</si>
  <si>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</si>
  <si>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</si>
  <si>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</si>
  <si>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</si>
  <si>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</si>
  <si>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</si>
  <si>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</si>
  <si>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</si>
  <si>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</si>
  <si>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</si>
  <si>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</si>
  <si>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</si>
  <si>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</si>
  <si>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</si>
  <si>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</si>
  <si>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</si>
  <si>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</si>
  <si>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</si>
  <si>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</si>
  <si>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</si>
  <si>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</si>
  <si>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</si>
  <si>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</si>
  <si>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</si>
  <si>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</si>
  <si>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</si>
  <si>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</si>
  <si>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</si>
  <si>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</si>
  <si>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</si>
  <si>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</si>
  <si>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</si>
  <si>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</si>
  <si>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</si>
  <si>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</si>
  <si>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</si>
  <si>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</si>
  <si>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</si>
  <si>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</si>
  <si>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</si>
  <si>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</si>
  <si>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</si>
  <si>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</si>
  <si>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</si>
  <si>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</si>
  <si>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</si>
  <si>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</si>
  <si>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</si>
  <si>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</si>
  <si>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</si>
  <si>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</si>
  <si>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</si>
  <si>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</si>
  <si>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</si>
  <si>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</si>
  <si>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</si>
  <si>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</si>
  <si>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</si>
  <si>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</si>
  <si>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</si>
  <si>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</si>
  <si>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</si>
  <si>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</si>
  <si>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</si>
  <si>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</si>
  <si>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</si>
  <si>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</si>
  <si>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</si>
  <si>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</si>
  <si>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</si>
  <si>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</si>
  <si>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</si>
  <si>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</si>
  <si>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</si>
  <si>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</si>
  <si>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</si>
  <si>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</si>
  <si>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</si>
  <si>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</si>
  <si>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</si>
  <si>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</si>
  <si>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</si>
  <si>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</si>
  <si>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</si>
  <si>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</si>
  <si>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</si>
  <si>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</si>
  <si>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</si>
  <si>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</si>
  <si>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</si>
  <si>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</si>
  <si>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</si>
  <si>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</si>
  <si>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</si>
  <si>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</si>
  <si>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</si>
  <si>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</si>
  <si>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</si>
  <si>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</si>
  <si>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</si>
  <si>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</si>
  <si>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</si>
  <si>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</si>
  <si>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</si>
  <si>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</si>
  <si>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</si>
  <si>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</si>
  <si>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</si>
  <si>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</si>
  <si>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</si>
  <si>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</si>
  <si>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</si>
  <si>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</si>
  <si>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</si>
  <si>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</si>
  <si>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</si>
  <si>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</si>
  <si>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</si>
  <si>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</si>
  <si>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</si>
  <si>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</si>
  <si>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</si>
  <si>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</si>
  <si>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</si>
  <si>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</si>
  <si>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</si>
  <si>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</si>
  <si>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</si>
  <si>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</si>
  <si>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</si>
  <si>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</si>
  <si>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</si>
  <si>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</si>
  <si>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</si>
  <si>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</si>
  <si>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</si>
  <si>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</si>
  <si>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</si>
  <si>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</si>
  <si>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</si>
  <si>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</si>
  <si>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</si>
  <si>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</si>
  <si>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</si>
  <si>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</si>
  <si>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</si>
  <si>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</si>
  <si>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</si>
  <si>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</si>
  <si>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</si>
  <si>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</si>
  <si>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</si>
  <si>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</si>
  <si>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</si>
  <si>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</si>
  <si>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</si>
  <si>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</si>
  <si>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</si>
  <si>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</si>
  <si>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</si>
  <si>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</si>
  <si>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</si>
  <si>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</si>
  <si>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</si>
  <si>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</si>
  <si>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</si>
  <si>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</si>
  <si>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</si>
  <si>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</si>
  <si>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</si>
  <si>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</si>
  <si>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</si>
  <si>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</si>
  <si>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</si>
  <si>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</si>
  <si>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</si>
  <si>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</si>
  <si>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</si>
  <si>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</si>
  <si>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</si>
  <si>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</si>
  <si>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</si>
  <si>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</si>
  <si>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</si>
  <si>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</si>
  <si>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</si>
  <si>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</si>
  <si>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</si>
  <si>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</si>
  <si>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</si>
  <si>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</si>
  <si>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</si>
  <si>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</si>
  <si>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</si>
  <si>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</si>
  <si>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</si>
  <si>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</si>
  <si>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</si>
  <si>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</si>
  <si>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</si>
  <si>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</si>
  <si>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</si>
  <si>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</si>
  <si>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</si>
  <si>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</si>
  <si>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</si>
  <si>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</si>
  <si>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</si>
  <si>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</si>
  <si>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</si>
  <si>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</si>
  <si>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</si>
  <si>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</si>
  <si>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</si>
  <si>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</si>
  <si>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</si>
  <si>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</si>
  <si>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</si>
  <si>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</si>
  <si>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</si>
  <si>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</si>
  <si>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</si>
  <si>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</si>
  <si>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</si>
  <si>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</si>
  <si>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</si>
  <si>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</si>
  <si>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</si>
  <si>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</si>
  <si>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</si>
  <si>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</si>
  <si>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</si>
  <si>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</si>
  <si>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</si>
  <si>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</si>
  <si>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</si>
  <si>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</si>
  <si>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</si>
  <si>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</si>
  <si>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</si>
  <si>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</si>
  <si>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</si>
  <si>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</si>
  <si>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</si>
  <si>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</si>
  <si>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</si>
  <si>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</si>
  <si>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</si>
  <si>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</si>
  <si>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</si>
  <si>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</si>
  <si>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</si>
  <si>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</si>
  <si>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</si>
  <si>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</si>
  <si>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</si>
  <si>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</si>
  <si>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</si>
  <si>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</si>
  <si>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</si>
  <si>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</si>
  <si>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</si>
  <si>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</si>
  <si>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</si>
  <si>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</si>
  <si>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</si>
  <si>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</si>
  <si>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</si>
  <si>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</si>
  <si>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</si>
  <si>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</si>
  <si>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</si>
  <si>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</si>
  <si>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</si>
  <si>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</si>
  <si>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</si>
  <si>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</si>
  <si>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</si>
  <si>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</si>
  <si>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</si>
  <si>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</si>
  <si>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</si>
  <si>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</si>
  <si>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</si>
  <si>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</si>
  <si>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</si>
  <si>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</si>
  <si>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</si>
  <si>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</si>
  <si>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</si>
  <si>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</si>
  <si>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</si>
  <si>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</si>
  <si>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</si>
  <si>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</si>
  <si>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</si>
  <si>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</si>
  <si>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</si>
  <si>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</si>
  <si>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</si>
  <si>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</si>
  <si>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</si>
  <si>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</si>
  <si>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</si>
  <si>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</si>
  <si>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</si>
  <si>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</si>
  <si>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</si>
  <si>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</si>
  <si>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</si>
  <si>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</si>
  <si>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</si>
  <si>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</si>
  <si>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</si>
  <si>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</si>
  <si>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</si>
  <si>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</si>
  <si>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</si>
  <si>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</si>
  <si>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</si>
  <si>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</si>
  <si>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</si>
  <si>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</si>
  <si>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</si>
  <si>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</si>
  <si>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</si>
  <si>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</si>
  <si>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</si>
  <si>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</si>
  <si>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</si>
  <si>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</si>
  <si>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</si>
  <si>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</si>
  <si>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</si>
  <si>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</si>
  <si>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</si>
  <si>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</si>
  <si>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</si>
  <si>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</si>
  <si>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</si>
  <si>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</si>
  <si>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</si>
  <si>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</si>
  <si>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</si>
  <si>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</si>
  <si>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</si>
  <si>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</si>
  <si>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</si>
  <si>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</si>
  <si>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</si>
  <si>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</si>
  <si>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</si>
  <si>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</si>
  <si>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</si>
  <si>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</si>
  <si>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</si>
  <si>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</si>
  <si>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</si>
  <si>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</si>
  <si>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</si>
  <si>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</si>
  <si>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</si>
  <si>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</si>
  <si>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</si>
  <si>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</si>
  <si>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</si>
  <si>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</si>
  <si>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</si>
  <si>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</si>
  <si>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</si>
  <si>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</si>
  <si>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</si>
  <si>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</si>
  <si>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</si>
  <si>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</si>
  <si>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</si>
  <si>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</si>
  <si>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</si>
  <si>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</si>
  <si>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</si>
  <si>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</si>
  <si>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</si>
  <si>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</si>
  <si>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</si>
  <si>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</si>
  <si>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</si>
  <si>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</si>
  <si>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</si>
  <si>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</si>
  <si>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</si>
  <si>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</si>
  <si>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</si>
  <si>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</si>
  <si>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</si>
  <si>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</si>
  <si>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</si>
  <si>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</si>
  <si>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</si>
  <si>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</si>
  <si>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</si>
  <si>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</si>
  <si>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</si>
  <si>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</si>
  <si>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</si>
  <si>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</si>
  <si>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</si>
  <si>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</si>
  <si>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</si>
  <si>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</si>
  <si>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</si>
  <si>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</si>
  <si>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</si>
  <si>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</si>
  <si>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</si>
  <si>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</si>
  <si>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</si>
  <si>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</si>
  <si>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</si>
  <si>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</si>
  <si>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</si>
  <si>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</si>
  <si>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</si>
  <si>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</si>
  <si>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</si>
  <si>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</si>
  <si>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</si>
  <si>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</si>
  <si>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</si>
  <si>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</si>
  <si>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</si>
  <si>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</si>
  <si>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</si>
  <si>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</si>
  <si>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</si>
  <si>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</si>
  <si>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</si>
  <si>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</si>
  <si>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</si>
  <si>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</si>
  <si>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</si>
  <si>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</si>
  <si>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</si>
  <si>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</si>
  <si>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</si>
  <si>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</si>
  <si>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</si>
  <si>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</si>
  <si>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</si>
  <si>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</si>
  <si>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</si>
  <si>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</si>
  <si>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</si>
  <si>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</si>
  <si>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</si>
  <si>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</si>
  <si>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</si>
  <si>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</si>
  <si>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</si>
  <si>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</si>
  <si>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</si>
  <si>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</si>
  <si>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</si>
  <si>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</si>
  <si>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</si>
  <si>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</si>
  <si>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</si>
  <si>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</si>
  <si>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</si>
  <si>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</si>
  <si>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</si>
  <si>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</si>
  <si>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</si>
  <si>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</si>
  <si>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</si>
  <si>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</si>
  <si>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</si>
  <si>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</si>
  <si>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</si>
  <si>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</si>
  <si>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</si>
  <si>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</si>
  <si>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</si>
  <si>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</si>
  <si>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</si>
  <si>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</si>
  <si>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</si>
  <si>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</si>
  <si>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</si>
  <si>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</si>
  <si>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</si>
  <si>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</si>
  <si>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</si>
  <si>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</si>
  <si>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</si>
  <si>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</si>
  <si>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</si>
  <si>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</si>
  <si>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</si>
  <si>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</si>
  <si>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</si>
  <si>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</si>
  <si>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</si>
  <si>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</si>
  <si>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</si>
  <si>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</si>
  <si>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</si>
  <si>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</si>
  <si>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</si>
  <si>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</si>
  <si>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</si>
  <si>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</si>
  <si>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</si>
  <si>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</si>
  <si>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</si>
  <si>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</si>
  <si>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</si>
  <si>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</si>
  <si>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</si>
  <si>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</si>
  <si>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</si>
  <si>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</si>
  <si>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</si>
  <si>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</si>
  <si>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</si>
  <si>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</si>
  <si>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</si>
  <si>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</si>
  <si>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</si>
  <si>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</si>
  <si>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</si>
  <si>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</si>
  <si>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</si>
  <si>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</si>
  <si>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</si>
  <si>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</si>
  <si>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</si>
  <si>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</si>
  <si>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</si>
  <si>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</si>
  <si>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</si>
  <si>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</si>
  <si>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</si>
  <si>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</si>
  <si>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</si>
  <si>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</si>
  <si>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</si>
  <si>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</si>
  <si>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</si>
  <si>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</si>
  <si>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</si>
  <si>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</si>
  <si>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</si>
  <si>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</si>
  <si>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</si>
  <si>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</si>
  <si>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</si>
  <si>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</si>
  <si>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</si>
  <si>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</si>
  <si>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</si>
  <si>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</si>
  <si>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</si>
  <si>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</si>
  <si>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</si>
  <si>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</si>
  <si>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</si>
  <si>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</si>
  <si>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</si>
  <si>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</si>
  <si>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</si>
  <si>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</si>
  <si>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</si>
  <si>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</si>
  <si>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</si>
  <si>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</si>
  <si>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</si>
  <si>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</si>
  <si>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</si>
  <si>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</si>
  <si>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</si>
  <si>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</si>
  <si>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</si>
  <si>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</si>
  <si>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</si>
  <si>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</si>
  <si>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</si>
  <si>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</si>
  <si>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</si>
  <si>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</si>
  <si>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</si>
  <si>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</si>
  <si>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</si>
  <si>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</si>
  <si>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</si>
  <si>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</si>
  <si>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</si>
  <si>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</si>
  <si>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</si>
  <si>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</si>
  <si>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</si>
  <si>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</si>
  <si>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</si>
  <si>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</si>
  <si>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</si>
  <si>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</si>
  <si>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</si>
  <si>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</si>
  <si>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</si>
  <si>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</si>
  <si>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</si>
  <si>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</si>
  <si>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</si>
  <si>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</si>
  <si>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</si>
  <si>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</si>
  <si>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</si>
  <si>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</si>
  <si>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</si>
  <si>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</si>
  <si>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</si>
  <si>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</si>
  <si>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</si>
  <si>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</si>
  <si>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</si>
  <si>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</si>
  <si>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</si>
  <si>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</si>
  <si>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</si>
  <si>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</si>
  <si>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</si>
  <si>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</si>
  <si>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</si>
  <si>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</si>
  <si>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</si>
  <si>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</si>
  <si>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</si>
  <si>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</si>
  <si>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</si>
  <si>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</si>
  <si>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</si>
  <si>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</si>
  <si>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</si>
  <si>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</si>
  <si>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</si>
  <si>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</si>
  <si>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</si>
  <si>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</si>
  <si>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</si>
  <si>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</si>
  <si>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</si>
  <si>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</si>
  <si>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</si>
  <si>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</si>
  <si>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</si>
  <si>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</si>
  <si>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</si>
  <si>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</si>
  <si>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</si>
  <si>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</si>
  <si>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</si>
  <si>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</si>
  <si>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</si>
  <si>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</si>
  <si>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</si>
  <si>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</si>
  <si>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</si>
  <si>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</si>
  <si>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</si>
  <si>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</si>
  <si>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</si>
  <si>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</si>
  <si>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</si>
  <si>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</si>
  <si>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</si>
  <si>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</si>
  <si>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</si>
  <si>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</si>
  <si>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</si>
  <si>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</si>
  <si>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</si>
  <si>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</si>
  <si>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</si>
  <si>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</si>
  <si>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</si>
  <si>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</si>
  <si>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</si>
  <si>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</si>
  <si>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</si>
  <si>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</si>
  <si>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</si>
  <si>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</si>
  <si>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</si>
  <si>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</si>
  <si>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</si>
  <si>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</si>
  <si>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</si>
  <si>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</si>
  <si>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</si>
  <si>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</si>
  <si>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</si>
  <si>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</si>
  <si>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</si>
  <si>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</si>
  <si>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</si>
  <si>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</si>
  <si>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</si>
  <si>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</si>
  <si>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</si>
  <si>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</si>
  <si>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</si>
  <si>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</si>
  <si>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</si>
  <si>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</si>
  <si>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</si>
  <si>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</si>
  <si>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</si>
  <si>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</si>
  <si>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</si>
  <si>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</si>
  <si>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</si>
  <si>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</si>
  <si>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</si>
  <si>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</si>
  <si>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</si>
  <si>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</si>
  <si>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</si>
  <si>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</si>
  <si>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</si>
  <si>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</si>
  <si>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</si>
  <si>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</si>
  <si>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</si>
  <si>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</si>
  <si>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</si>
  <si>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</si>
  <si>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</si>
  <si>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</si>
  <si>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</si>
  <si>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</si>
  <si>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</si>
  <si>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</si>
  <si>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</si>
  <si>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</si>
  <si>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</si>
  <si>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</si>
  <si>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</si>
  <si>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</si>
  <si>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</si>
  <si>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</si>
  <si>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</si>
  <si>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</si>
  <si>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</si>
  <si>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</si>
  <si>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</si>
  <si>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</si>
  <si>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</si>
  <si>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</si>
  <si>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</si>
  <si>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</si>
  <si>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</si>
  <si>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</si>
  <si>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</si>
  <si>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</si>
  <si>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</si>
  <si>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</si>
  <si>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</si>
  <si>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</si>
  <si>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</si>
  <si>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</si>
  <si>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</si>
  <si>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</si>
  <si>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</si>
  <si>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</si>
  <si>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</si>
  <si>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</si>
  <si>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</si>
  <si>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</si>
  <si>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</si>
  <si>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</si>
  <si>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</si>
  <si>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</si>
  <si>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</si>
  <si>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</si>
  <si>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</si>
  <si>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</si>
  <si>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</si>
  <si>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</si>
  <si>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</si>
  <si>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</si>
  <si>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</si>
  <si>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</si>
  <si>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</si>
  <si>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</si>
  <si>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</si>
  <si>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</si>
  <si>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</si>
  <si>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</si>
  <si>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</si>
  <si>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</si>
  <si>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</si>
  <si>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</si>
  <si>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</si>
  <si>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</si>
  <si>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</si>
  <si>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</si>
  <si>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</si>
  <si>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</si>
  <si>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</si>
  <si>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</si>
  <si>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</si>
  <si>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</si>
  <si>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</si>
  <si>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</si>
  <si>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</si>
  <si>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</si>
  <si>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</si>
  <si>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</si>
  <si>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</si>
  <si>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</si>
  <si>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</si>
  <si>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</si>
  <si>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</si>
  <si>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</si>
  <si>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</si>
  <si>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</si>
  <si>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</si>
  <si>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</si>
  <si>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</si>
  <si>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</si>
  <si>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</si>
  <si>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</si>
  <si>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</si>
  <si>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</si>
  <si>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</si>
  <si>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</si>
  <si>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</si>
  <si>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</si>
  <si>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</si>
  <si>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</si>
  <si>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</si>
  <si>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</si>
  <si>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</si>
  <si>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</si>
  <si>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</si>
  <si>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</si>
  <si>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</si>
  <si>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</si>
  <si>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</si>
  <si>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</si>
  <si>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</si>
  <si>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</si>
  <si>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</si>
  <si>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</si>
  <si>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</si>
  <si>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</si>
  <si>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</si>
  <si>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</si>
  <si>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</si>
  <si>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</si>
  <si>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</si>
  <si>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</si>
  <si>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</si>
  <si>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</si>
  <si>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</si>
  <si>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</si>
  <si>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</si>
  <si>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</si>
  <si>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</si>
  <si>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</si>
  <si>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</si>
  <si>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</si>
  <si>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</si>
  <si>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</si>
  <si>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</si>
  <si>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</si>
  <si>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</si>
  <si>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</si>
  <si>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</si>
  <si>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</si>
  <si>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</si>
  <si>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</si>
  <si>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</si>
  <si>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</si>
  <si>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</si>
  <si>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</si>
  <si>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</si>
  <si>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</si>
  <si>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</si>
  <si>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</si>
  <si>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</si>
  <si>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</si>
  <si>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</si>
  <si>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</si>
  <si>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</si>
  <si>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</si>
  <si>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</si>
  <si>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</si>
  <si>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</si>
  <si>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</si>
  <si>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</si>
  <si>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</si>
  <si>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</si>
  <si>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</si>
  <si>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</si>
  <si>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</si>
  <si>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</si>
  <si>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</si>
  <si>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</si>
  <si>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</si>
  <si>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</si>
  <si>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</si>
  <si>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</si>
  <si>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</si>
  <si>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</si>
  <si>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</si>
  <si>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</si>
  <si>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</si>
  <si>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</si>
  <si>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</si>
  <si>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</si>
  <si>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</si>
  <si>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</si>
  <si>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</si>
  <si>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</si>
  <si>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</si>
  <si>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</si>
  <si>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</si>
  <si>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</si>
  <si>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</si>
  <si>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</si>
  <si>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</si>
  <si>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</si>
  <si>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</si>
  <si>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</si>
  <si>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</si>
  <si>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</si>
  <si>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</si>
  <si>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</si>
  <si>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</si>
  <si>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</si>
  <si>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</si>
  <si>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</si>
  <si>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</si>
  <si>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</si>
  <si>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</si>
  <si>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</si>
  <si>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</si>
  <si>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</si>
  <si>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</si>
  <si>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</si>
  <si>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</si>
  <si>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</si>
  <si>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</si>
  <si>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</si>
  <si>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</si>
  <si>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</si>
  <si>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</si>
  <si>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</si>
  <si>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</si>
  <si>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</si>
  <si>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</si>
  <si>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</si>
  <si>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</si>
  <si>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</si>
  <si>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</si>
  <si>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</si>
  <si>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</si>
  <si>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</si>
  <si>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</si>
  <si>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</si>
  <si>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</si>
  <si>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</si>
  <si>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</si>
  <si>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</si>
  <si>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</si>
  <si>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</si>
  <si>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</si>
  <si>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</si>
  <si>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</si>
  <si>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</si>
  <si>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</si>
  <si>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</si>
  <si>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</si>
  <si>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</si>
  <si>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</si>
  <si>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</si>
  <si>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</si>
  <si>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</si>
  <si>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</si>
  <si>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</si>
  <si>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</si>
  <si>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</si>
  <si>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</si>
  <si>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</si>
  <si>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</si>
  <si>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</si>
  <si>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</si>
  <si>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</si>
  <si>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</si>
  <si>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</si>
  <si>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</si>
  <si>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</si>
  <si>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</si>
  <si>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</si>
  <si>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</si>
  <si>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</si>
  <si>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</si>
  <si>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</si>
  <si>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</si>
  <si>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</si>
  <si>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</si>
  <si>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</si>
  <si>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</si>
  <si>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</si>
  <si>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</si>
  <si>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</si>
  <si>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</si>
  <si>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</si>
  <si>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</si>
  <si>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</si>
  <si>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</si>
  <si>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</si>
  <si>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</si>
  <si>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</si>
  <si>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</si>
  <si>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</si>
  <si>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</si>
  <si>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</si>
  <si>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</si>
  <si>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</si>
  <si>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</si>
  <si>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</si>
  <si>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</si>
  <si>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</si>
  <si>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</si>
  <si>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</si>
  <si>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</si>
  <si>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</si>
  <si>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</si>
  <si>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</si>
  <si>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</si>
  <si>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</si>
  <si>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</si>
  <si>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</si>
  <si>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</si>
  <si>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</si>
  <si>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</si>
  <si>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</si>
  <si>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</si>
  <si>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</si>
  <si>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</si>
  <si>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</si>
  <si>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</si>
  <si>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</si>
  <si>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</si>
  <si>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</si>
  <si>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</si>
  <si>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</si>
  <si>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</si>
  <si>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</si>
  <si>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</si>
  <si>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</si>
  <si>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</si>
  <si>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</si>
  <si>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</si>
  <si>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</si>
  <si>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</si>
  <si>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</si>
  <si>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</si>
  <si>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</si>
  <si>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</si>
  <si>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</si>
  <si>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</si>
  <si>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</si>
  <si>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</si>
  <si>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</si>
  <si>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</si>
  <si>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</si>
  <si>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</si>
  <si>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</si>
  <si>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</si>
  <si>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</si>
  <si>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</si>
  <si>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</si>
  <si>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</si>
  <si>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</si>
  <si>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</si>
  <si>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</si>
  <si>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</si>
  <si>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</si>
  <si>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</si>
  <si>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</si>
  <si>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</si>
  <si>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</si>
  <si>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</si>
  <si>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</si>
  <si>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</si>
  <si>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</si>
  <si>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</si>
  <si>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</si>
  <si>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</si>
  <si>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</si>
  <si>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</si>
  <si>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</si>
  <si>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</si>
  <si>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</si>
  <si>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</si>
  <si>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</si>
  <si>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</si>
  <si>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</si>
  <si>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</si>
  <si>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</si>
  <si>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</si>
  <si>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</si>
  <si>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</si>
  <si>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</si>
  <si>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</si>
  <si>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</si>
  <si>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</si>
  <si>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</si>
  <si>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</si>
  <si>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</si>
  <si>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</si>
  <si>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</si>
  <si>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</si>
  <si>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</si>
  <si>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</si>
  <si>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</si>
  <si>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</si>
  <si>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</si>
  <si>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</si>
  <si>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</si>
  <si>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</si>
  <si>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</si>
  <si>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</si>
  <si>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</si>
  <si>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</si>
  <si>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</si>
  <si>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</si>
  <si>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</si>
  <si>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</si>
  <si>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</si>
  <si>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</si>
  <si>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</si>
  <si>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</si>
  <si>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</si>
  <si>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</si>
  <si>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</si>
  <si>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</si>
  <si>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</si>
  <si>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</si>
  <si>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</si>
  <si>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</si>
  <si>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</si>
  <si>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</si>
  <si>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</si>
  <si>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</si>
  <si>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</si>
  <si>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</si>
  <si>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</si>
  <si>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</si>
  <si>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</si>
  <si>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</si>
  <si>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</si>
  <si>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</si>
  <si>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</si>
  <si>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</si>
  <si>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</si>
  <si>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</si>
  <si>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</si>
  <si>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</si>
  <si>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</si>
  <si>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</si>
  <si>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</si>
  <si>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</si>
  <si>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</si>
  <si>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</si>
  <si>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</si>
  <si>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</si>
  <si>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</si>
  <si>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</si>
  <si>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</si>
  <si>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</si>
  <si>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</si>
  <si>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</si>
  <si>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</si>
  <si>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</si>
  <si>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</si>
  <si>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</si>
  <si>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</si>
  <si>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</si>
  <si>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</si>
  <si>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</si>
  <si>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</si>
  <si>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</si>
  <si>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</si>
  <si>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</si>
  <si>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</si>
  <si>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</si>
  <si>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</si>
  <si>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</si>
  <si>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</si>
  <si>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</si>
  <si>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</si>
  <si>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</si>
  <si>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</si>
  <si>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</si>
  <si>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</si>
  <si>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</si>
  <si>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</si>
  <si>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</si>
  <si>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</si>
  <si>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</si>
  <si>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</si>
  <si>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</si>
  <si>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</si>
  <si>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</si>
  <si>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</si>
  <si>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</si>
  <si>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</si>
  <si>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</si>
  <si>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</si>
  <si>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</si>
  <si>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</si>
  <si>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</si>
  <si>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</si>
  <si>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</si>
  <si>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</si>
  <si>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</si>
  <si>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</si>
  <si>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</si>
  <si>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</si>
  <si>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</si>
  <si>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</si>
  <si>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</si>
  <si>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</si>
  <si>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</si>
  <si>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</si>
  <si>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</si>
  <si>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</si>
  <si>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</si>
  <si>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</si>
  <si>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</si>
  <si>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</si>
  <si>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</si>
  <si>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</si>
  <si>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</si>
  <si>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</si>
  <si>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</si>
  <si>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</si>
  <si>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</si>
  <si>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</si>
  <si>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</si>
  <si>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</si>
  <si>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</si>
  <si>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</si>
  <si>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</si>
  <si>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</si>
  <si>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</si>
  <si>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</si>
  <si>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</si>
  <si>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</si>
  <si>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</si>
  <si>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</si>
  <si>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</si>
  <si>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</si>
  <si>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</si>
  <si>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</si>
  <si>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</si>
  <si>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</si>
  <si>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</si>
  <si>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</si>
  <si>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</si>
  <si>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</si>
  <si>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</si>
  <si>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</si>
  <si>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</si>
  <si>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</si>
  <si>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</si>
  <si>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</si>
  <si>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</si>
  <si>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</si>
  <si>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</si>
  <si>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</si>
  <si>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</si>
  <si>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</si>
  <si>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</si>
  <si>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</si>
  <si>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</si>
  <si>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</si>
  <si>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</si>
  <si>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</si>
  <si>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</si>
  <si>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</si>
  <si>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</si>
  <si>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</si>
  <si>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</si>
  <si>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</si>
  <si>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</si>
  <si>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</si>
  <si>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</si>
  <si>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</si>
  <si>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</si>
  <si>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</si>
  <si>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</si>
  <si>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</si>
  <si>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</si>
  <si>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</si>
  <si>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</si>
  <si>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</si>
  <si>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</si>
  <si>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</si>
  <si>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</si>
  <si>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</si>
  <si>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</si>
  <si>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</si>
  <si>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</si>
  <si>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</si>
  <si>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</si>
  <si>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</si>
  <si>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</si>
  <si>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</si>
  <si>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</si>
  <si>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</si>
  <si>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</si>
  <si>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</si>
  <si>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</si>
  <si>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</si>
  <si>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</si>
  <si>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</si>
  <si>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</si>
  <si>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</si>
  <si>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</si>
  <si>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</si>
  <si>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</si>
  <si>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</si>
  <si>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</si>
  <si>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</si>
  <si>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</si>
  <si>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</si>
  <si>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</si>
  <si>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</si>
  <si>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</si>
  <si>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</si>
  <si>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</si>
  <si>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</si>
  <si>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</si>
  <si>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</si>
  <si>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</si>
  <si>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</si>
  <si>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</si>
  <si>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</si>
  <si>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</si>
  <si>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</si>
  <si>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</si>
  <si>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</si>
  <si>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</si>
  <si>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</si>
  <si>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</si>
  <si>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</si>
  <si>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</si>
  <si>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</si>
  <si>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</si>
  <si>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</si>
  <si>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</si>
  <si>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</si>
  <si>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</si>
  <si>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</si>
  <si>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</si>
  <si>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</si>
  <si>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</si>
  <si>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</si>
  <si>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</si>
  <si>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</si>
  <si>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</si>
  <si>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</si>
  <si>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</si>
  <si>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</si>
  <si>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</si>
  <si>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</si>
  <si>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</si>
  <si>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</si>
  <si>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</si>
  <si>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</si>
  <si>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</si>
  <si>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</si>
  <si>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</si>
  <si>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</si>
  <si>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</si>
  <si>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</si>
  <si>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</si>
  <si>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</si>
  <si>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</si>
  <si>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</si>
  <si>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</si>
  <si>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</si>
  <si>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</si>
  <si>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</si>
  <si>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</si>
  <si>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</si>
  <si>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</si>
  <si>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</si>
  <si>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</si>
  <si>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</si>
  <si>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</si>
  <si>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</si>
  <si>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</si>
  <si>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</si>
  <si>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</si>
  <si>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</si>
  <si>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</si>
  <si>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</si>
  <si>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</si>
  <si>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</si>
  <si>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</si>
  <si>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</si>
  <si>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</si>
  <si>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</si>
  <si>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</si>
  <si>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</si>
  <si>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</si>
  <si>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</si>
  <si>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</si>
  <si>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</si>
  <si>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</si>
  <si>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</si>
  <si>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</si>
  <si>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</si>
  <si>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</si>
  <si>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</si>
  <si>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</si>
  <si>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</si>
  <si>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</si>
  <si>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</si>
  <si>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</si>
  <si>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</si>
  <si>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</si>
  <si>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</si>
  <si>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</si>
  <si>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</si>
  <si>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</si>
  <si>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</si>
  <si>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</si>
  <si>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</si>
  <si>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</si>
  <si>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</si>
  <si>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</si>
  <si>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</si>
  <si>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</si>
  <si>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</si>
  <si>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</si>
  <si>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</si>
  <si>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</si>
  <si>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</si>
  <si>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</si>
  <si>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</si>
  <si>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</si>
  <si>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</si>
  <si>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</si>
  <si>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</si>
  <si>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</si>
  <si>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</si>
  <si>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</si>
  <si>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</si>
  <si>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</si>
  <si>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</si>
  <si>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</si>
  <si>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</si>
  <si>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</si>
  <si>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</si>
  <si>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</si>
  <si>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</si>
  <si>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</si>
  <si>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</si>
  <si>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</si>
  <si>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</si>
  <si>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</si>
  <si>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</si>
  <si>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</si>
  <si>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</si>
  <si>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</si>
  <si>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</si>
  <si>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</si>
  <si>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</si>
  <si>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</si>
  <si>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</si>
  <si>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</si>
  <si>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</si>
  <si>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</si>
  <si>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</si>
  <si>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</si>
  <si>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</si>
  <si>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</si>
  <si>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</si>
  <si>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</si>
  <si>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</si>
  <si>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</si>
  <si>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</si>
  <si>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</si>
  <si>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</si>
  <si>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</si>
  <si>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</si>
  <si>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</si>
  <si>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</si>
  <si>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</si>
  <si>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</si>
  <si>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</si>
  <si>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</si>
  <si>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</si>
  <si>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</si>
  <si>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</si>
  <si>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</si>
  <si>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</si>
  <si>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</si>
  <si>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</si>
  <si>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</si>
  <si>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</si>
  <si>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</si>
  <si>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</si>
  <si>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</si>
  <si>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</si>
  <si>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</si>
  <si>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</si>
  <si>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</si>
  <si>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</si>
  <si>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</si>
  <si>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</si>
  <si>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</si>
  <si>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</si>
  <si>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</si>
  <si>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</si>
  <si>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</si>
  <si>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</si>
  <si>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</si>
  <si>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</si>
  <si>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</si>
  <si>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</si>
  <si>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</si>
  <si>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</si>
  <si>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</si>
  <si>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</si>
  <si>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</si>
  <si>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</si>
  <si>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</si>
  <si>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</si>
  <si>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</si>
  <si>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</si>
  <si>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</si>
  <si>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</si>
  <si>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</si>
  <si>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</si>
  <si>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</si>
  <si>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</si>
  <si>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</si>
  <si>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</si>
  <si>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</si>
  <si>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</si>
  <si>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</si>
  <si>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</si>
  <si>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</si>
  <si>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</si>
  <si>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</si>
  <si>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</si>
  <si>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</si>
  <si>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</si>
  <si>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</si>
  <si>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</si>
  <si>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</si>
  <si>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</si>
  <si>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</si>
  <si>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</si>
  <si>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</si>
  <si>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</si>
  <si>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</si>
  <si>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</si>
  <si>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</si>
  <si>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</si>
  <si>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</si>
  <si>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</si>
  <si>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</si>
  <si>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</si>
  <si>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</si>
  <si>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</si>
  <si>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</si>
  <si>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</si>
  <si>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</si>
  <si>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</si>
  <si>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</si>
  <si>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</si>
  <si>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</si>
  <si>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</si>
  <si>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</si>
  <si>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</si>
  <si>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</si>
  <si>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</si>
  <si>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</si>
  <si>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</si>
  <si>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</si>
  <si>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</si>
  <si>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</si>
  <si>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</si>
  <si>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</si>
  <si>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</si>
  <si>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</si>
  <si>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</si>
  <si>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</si>
  <si>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</si>
  <si>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</si>
  <si>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</si>
  <si>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</si>
  <si>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</si>
  <si>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</si>
  <si>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</si>
  <si>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</si>
  <si>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</si>
  <si>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</si>
  <si>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</si>
  <si>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</si>
  <si>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</si>
  <si>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</si>
  <si>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</si>
  <si>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</si>
  <si>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</si>
  <si>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</si>
  <si>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</si>
  <si>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</si>
  <si>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</si>
  <si>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</si>
  <si>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</si>
  <si>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</si>
  <si>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</si>
  <si>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</si>
  <si>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</si>
  <si>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</si>
  <si>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</si>
  <si>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</si>
  <si>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</si>
  <si>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</si>
  <si>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</si>
  <si>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</si>
  <si>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</si>
  <si>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</si>
  <si>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</si>
  <si>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</si>
  <si>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</si>
  <si>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</si>
  <si>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</si>
  <si>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</si>
  <si>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</si>
  <si>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</si>
  <si>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</si>
  <si>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</si>
  <si>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</si>
  <si>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</si>
  <si>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</si>
  <si>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</si>
  <si>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</si>
  <si>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</si>
  <si>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</si>
  <si>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</si>
  <si>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</si>
  <si>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</si>
  <si>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</si>
  <si>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</si>
  <si>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</si>
  <si>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</si>
  <si>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</si>
  <si>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</si>
  <si>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</si>
  <si>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</si>
  <si>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</si>
  <si>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</si>
  <si>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</si>
  <si>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</si>
  <si>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</si>
  <si>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</si>
  <si>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</si>
  <si>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</si>
  <si>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</si>
  <si>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</si>
  <si>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</si>
  <si>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</si>
  <si>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</si>
  <si>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</si>
  <si>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</si>
  <si>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</si>
  <si>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</si>
  <si>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</si>
  <si>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</si>
  <si>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</si>
  <si>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</si>
  <si>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</si>
  <si>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</si>
  <si>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</si>
  <si>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</si>
  <si>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</si>
  <si>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</si>
  <si>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</si>
  <si>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</si>
  <si>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</si>
  <si>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</si>
  <si>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</si>
  <si>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</si>
  <si>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</si>
  <si>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</si>
  <si>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</si>
  <si>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</si>
  <si>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</si>
  <si>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</si>
  <si>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</si>
  <si>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</si>
  <si>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</si>
  <si>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</si>
  <si>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</si>
  <si>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</si>
  <si>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</si>
  <si>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</si>
  <si>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</si>
  <si>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</si>
  <si>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</si>
  <si>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</si>
  <si>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</si>
  <si>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</si>
  <si>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</si>
  <si>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</si>
  <si>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</si>
  <si>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</si>
  <si>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</si>
  <si>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</si>
  <si>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</si>
  <si>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</si>
  <si>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</si>
  <si>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</si>
  <si>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</si>
  <si>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</si>
  <si>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</si>
  <si>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</si>
  <si>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</si>
  <si>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</si>
  <si>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</si>
  <si>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</si>
  <si>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</si>
  <si>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</si>
  <si>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</si>
  <si>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</si>
  <si>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</si>
  <si>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</si>
  <si>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</si>
  <si>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</si>
  <si>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</si>
  <si>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</si>
  <si>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</si>
  <si>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</si>
  <si>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</si>
  <si>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</si>
  <si>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</si>
  <si>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</si>
  <si>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</si>
  <si>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</si>
  <si>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</si>
  <si>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</si>
  <si>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</si>
  <si>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</si>
  <si>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</si>
  <si>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</si>
  <si>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</si>
  <si>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</si>
  <si>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</si>
  <si>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</si>
  <si>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</si>
  <si>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</si>
  <si>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</si>
  <si>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</si>
  <si>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</si>
  <si>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</si>
  <si>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</si>
  <si>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</si>
  <si>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</si>
  <si>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</si>
  <si>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</si>
  <si>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</si>
  <si>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</si>
  <si>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</si>
  <si>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</si>
  <si>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</si>
  <si>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</si>
  <si>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</si>
  <si>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</si>
  <si>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</si>
  <si>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</si>
  <si>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</si>
  <si>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</si>
  <si>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</si>
  <si>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</si>
  <si>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</si>
  <si>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</si>
  <si>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</si>
  <si>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</si>
  <si>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</si>
  <si>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</si>
  <si>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</si>
  <si>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</si>
  <si>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</si>
  <si>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</si>
  <si>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</si>
  <si>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</si>
  <si>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</si>
  <si>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</si>
  <si>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</si>
  <si>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</si>
  <si>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</si>
  <si>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</si>
  <si>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</si>
  <si>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</si>
  <si>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</si>
  <si>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</si>
  <si>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</si>
  <si>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</si>
  <si>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</si>
  <si>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</si>
  <si>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</si>
  <si>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</si>
  <si>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</si>
  <si>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</si>
  <si>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</si>
  <si>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</si>
  <si>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</si>
  <si>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</si>
  <si>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</si>
  <si>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</si>
  <si>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</si>
  <si>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</si>
  <si>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</si>
  <si>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</si>
  <si>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</si>
  <si>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</si>
  <si>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</si>
  <si>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</si>
  <si>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</si>
  <si>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</si>
  <si>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</si>
  <si>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</si>
  <si>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</si>
  <si>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</si>
  <si>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</si>
  <si>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</si>
  <si>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</si>
  <si>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</si>
  <si>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</si>
  <si>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</si>
  <si>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</si>
  <si>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</si>
  <si>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</si>
  <si>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</si>
  <si>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</si>
  <si>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</si>
  <si>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</si>
  <si>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</si>
  <si>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</si>
  <si>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</si>
  <si>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</si>
  <si>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</si>
  <si>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</si>
  <si>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</si>
  <si>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</si>
  <si>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</si>
  <si>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</si>
  <si>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</si>
  <si>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</si>
  <si>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</si>
  <si>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</si>
  <si>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</si>
  <si>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</si>
  <si>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</si>
  <si>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</si>
  <si>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</si>
  <si>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</si>
  <si>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</si>
  <si>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</si>
  <si>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</si>
  <si>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</si>
  <si>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</si>
  <si>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</si>
  <si>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</si>
  <si>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</si>
  <si>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</si>
  <si>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</si>
  <si>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</si>
  <si>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</si>
  <si>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</si>
  <si>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</si>
  <si>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</si>
  <si>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</si>
  <si>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</si>
  <si>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</si>
  <si>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</si>
  <si>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</si>
  <si>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</si>
  <si>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</si>
  <si>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</si>
  <si>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</si>
  <si>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</si>
  <si>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</si>
  <si>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</si>
  <si>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</si>
  <si>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</si>
  <si>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</si>
  <si>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</si>
  <si>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</si>
  <si>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</si>
  <si>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</si>
  <si>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</si>
  <si>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</si>
  <si>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</si>
  <si>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</si>
  <si>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</si>
  <si>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</si>
  <si>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</si>
  <si>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</si>
  <si>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</si>
  <si>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</si>
  <si>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</si>
  <si>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</si>
  <si>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</si>
  <si>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</si>
  <si>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</si>
  <si>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</si>
  <si>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</si>
  <si>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</si>
  <si>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</si>
  <si>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</si>
  <si>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</si>
  <si>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</si>
  <si>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</si>
  <si>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</si>
  <si>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</si>
  <si>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</si>
  <si>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</si>
  <si>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</si>
  <si>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</si>
  <si>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</si>
  <si>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</si>
  <si>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</si>
  <si>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</si>
  <si>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</si>
  <si>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</si>
  <si>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</si>
  <si>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</si>
  <si>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</si>
  <si>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</si>
  <si>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</si>
  <si>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</si>
  <si>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</si>
  <si>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</si>
  <si>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</si>
  <si>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</si>
  <si>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</si>
  <si>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</si>
  <si>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</si>
  <si>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</si>
  <si>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</si>
  <si>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</si>
  <si>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</si>
  <si>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</si>
  <si>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</si>
  <si>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</si>
  <si>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</si>
  <si>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</si>
  <si>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</si>
  <si>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</si>
  <si>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</si>
  <si>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</si>
  <si>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</si>
  <si>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</si>
  <si>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</si>
  <si>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</si>
  <si>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</si>
  <si>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</si>
  <si>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</si>
  <si>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</si>
  <si>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</si>
  <si>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</si>
  <si>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</si>
  <si>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</si>
  <si>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</si>
  <si>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</si>
  <si>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</si>
  <si>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</si>
  <si>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</si>
  <si>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</si>
  <si>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</si>
  <si>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</si>
  <si>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</si>
  <si>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</si>
  <si>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</si>
  <si>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</si>
  <si>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</si>
  <si>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</si>
  <si>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</si>
  <si>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</si>
  <si>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</si>
  <si>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</si>
  <si>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</si>
  <si>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</si>
  <si>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</si>
  <si>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</si>
  <si>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</si>
  <si>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</si>
  <si>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</si>
  <si>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</si>
  <si>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</si>
  <si>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</si>
  <si>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</si>
  <si>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</si>
  <si>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</si>
  <si>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</si>
  <si>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</si>
  <si>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</si>
  <si>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</si>
  <si>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</si>
  <si>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</si>
  <si>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</si>
  <si>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</si>
  <si>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</si>
  <si>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</si>
  <si>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</si>
  <si>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</si>
  <si>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</si>
  <si>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</si>
  <si>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</si>
  <si>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</si>
  <si>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</si>
  <si>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</si>
  <si>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</si>
  <si>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</si>
  <si>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</si>
  <si>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</si>
  <si>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</si>
  <si>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</si>
  <si>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</si>
  <si>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</si>
  <si>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</si>
  <si>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</si>
  <si>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</si>
  <si>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</si>
  <si>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</si>
  <si>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</si>
  <si>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</si>
  <si>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</si>
  <si>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</si>
  <si>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</si>
  <si>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</si>
  <si>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</si>
  <si>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</si>
  <si>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</si>
  <si>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</si>
  <si>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</si>
  <si>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</si>
  <si>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</si>
  <si>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</si>
  <si>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</si>
  <si>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</si>
  <si>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</si>
  <si>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</si>
  <si>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</si>
  <si>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</si>
  <si>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</si>
  <si>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</si>
  <si>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</si>
  <si>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</si>
  <si>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</si>
  <si>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</si>
  <si>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</si>
  <si>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</si>
  <si>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</si>
  <si>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</si>
  <si>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</si>
  <si>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</si>
  <si>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</si>
  <si>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</si>
  <si>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</si>
  <si>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</si>
  <si>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</si>
  <si>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</si>
  <si>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</si>
  <si>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</si>
  <si>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</si>
  <si>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</si>
  <si>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</si>
  <si>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</si>
  <si>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</si>
  <si>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</si>
  <si>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</si>
  <si>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</si>
  <si>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</si>
  <si>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</si>
  <si>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</si>
  <si>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</si>
  <si>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</si>
  <si>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</si>
  <si>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</si>
  <si>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</si>
  <si>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</si>
  <si>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</si>
  <si>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</si>
  <si>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</si>
  <si>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</si>
  <si>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</si>
  <si>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</si>
  <si>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</si>
  <si>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</si>
  <si>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</si>
  <si>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</si>
  <si>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</si>
  <si>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</si>
  <si>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</si>
  <si>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</si>
  <si>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</si>
  <si>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</si>
  <si>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</si>
  <si>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</si>
  <si>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</si>
  <si>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</si>
  <si>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</si>
  <si>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</si>
  <si>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</si>
  <si>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</si>
  <si>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</si>
  <si>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</si>
  <si>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</si>
  <si>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</si>
  <si>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</si>
  <si>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</si>
  <si>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</si>
  <si>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</si>
  <si>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</si>
  <si>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</si>
  <si>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</si>
  <si>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</si>
  <si>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</si>
  <si>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</si>
  <si>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</si>
  <si>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</si>
  <si>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</si>
  <si>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</si>
  <si>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</si>
  <si>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</si>
  <si>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</si>
  <si>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</si>
  <si>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</si>
  <si>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</si>
  <si>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</si>
  <si>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</si>
  <si>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</si>
  <si>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</si>
  <si>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</si>
  <si>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</si>
  <si>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</si>
  <si>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</si>
  <si>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</si>
  <si>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</si>
  <si>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</si>
  <si>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</si>
  <si>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</si>
  <si>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</si>
  <si>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</si>
  <si>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</si>
  <si>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</si>
  <si>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</si>
  <si>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</si>
  <si>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</si>
  <si>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</si>
  <si>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</si>
  <si>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</si>
  <si>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</si>
  <si>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</si>
  <si>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</si>
  <si>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</si>
  <si>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</si>
  <si>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</si>
  <si>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</si>
  <si>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</si>
  <si>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</si>
  <si>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</si>
  <si>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</si>
  <si>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</si>
  <si>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</si>
  <si>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</si>
  <si>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</si>
  <si>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</si>
  <si>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</si>
  <si>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</si>
  <si>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</si>
  <si>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</si>
  <si>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</si>
  <si>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</si>
  <si>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</si>
  <si>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</si>
  <si>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</si>
  <si>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</si>
  <si>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</si>
  <si>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</si>
  <si>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</si>
  <si>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</si>
  <si>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</si>
  <si>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</si>
  <si>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</si>
  <si>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</si>
  <si>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</si>
  <si>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</si>
  <si>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</si>
  <si>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</si>
  <si>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</si>
  <si>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</si>
  <si>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</si>
  <si>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</si>
  <si>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</si>
  <si>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</si>
  <si>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</si>
  <si>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</si>
  <si>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</si>
  <si>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</si>
  <si>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</si>
  <si>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</si>
  <si>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</si>
  <si>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</si>
  <si>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</si>
  <si>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</si>
  <si>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</si>
  <si>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</si>
  <si>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</si>
  <si>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</si>
  <si>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</si>
  <si>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</si>
  <si>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</si>
  <si>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</si>
  <si>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</si>
  <si>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</si>
  <si>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</si>
  <si>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</si>
  <si>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</si>
  <si>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</si>
  <si>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</si>
  <si>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</si>
  <si>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</si>
  <si>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</si>
  <si>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</si>
  <si>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</si>
  <si>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</si>
  <si>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</si>
  <si>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</si>
  <si>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</si>
  <si>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</si>
  <si>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</si>
  <si>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</si>
  <si>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</si>
  <si>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</si>
  <si>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</si>
  <si>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</si>
  <si>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</si>
  <si>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</si>
  <si>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</si>
  <si>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</si>
  <si>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</si>
  <si>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</si>
  <si>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</si>
  <si>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</si>
  <si>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</si>
  <si>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</si>
  <si>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</si>
  <si>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</si>
  <si>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</si>
  <si>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</si>
  <si>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</si>
  <si>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</si>
  <si>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</si>
  <si>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</si>
  <si>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</si>
  <si>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</si>
  <si>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</si>
  <si>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</si>
  <si>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</si>
  <si>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</si>
  <si>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</si>
  <si>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</si>
  <si>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</si>
  <si>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</si>
  <si>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</si>
  <si>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</si>
  <si>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</si>
  <si>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</si>
  <si>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</si>
  <si>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</si>
  <si>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</si>
  <si>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</si>
  <si>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</si>
  <si>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</si>
  <si>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</si>
  <si>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</si>
  <si>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</si>
  <si>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</si>
  <si>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</si>
  <si>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</si>
  <si>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</si>
  <si>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</si>
  <si>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</si>
  <si>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</si>
  <si>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</si>
  <si>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</si>
  <si>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</si>
  <si>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</si>
  <si>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</si>
  <si>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</si>
  <si>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</si>
  <si>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</si>
  <si>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</si>
  <si>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</si>
  <si>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</si>
  <si>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</si>
  <si>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</si>
  <si>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</si>
  <si>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</si>
  <si>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</si>
  <si>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</si>
  <si>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</si>
  <si>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</si>
  <si>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</si>
  <si>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</si>
  <si>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</si>
  <si>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</si>
  <si>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</si>
  <si>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</si>
  <si>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</si>
  <si>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</si>
  <si>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</si>
  <si>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</si>
  <si>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</si>
  <si>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</si>
  <si>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</si>
  <si>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</si>
  <si>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</si>
  <si>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</si>
  <si>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</si>
  <si>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</si>
  <si>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</si>
  <si>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</si>
  <si>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</si>
  <si>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</si>
  <si>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</si>
  <si>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</si>
  <si>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</si>
  <si>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</si>
  <si>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</si>
  <si>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</si>
  <si>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</si>
  <si>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</si>
  <si>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</si>
  <si>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</si>
  <si>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</si>
  <si>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</si>
  <si>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</si>
  <si>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</si>
  <si>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</si>
  <si>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</si>
  <si>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</si>
  <si>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</si>
  <si>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</si>
  <si>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</si>
  <si>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</si>
  <si>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</si>
  <si>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</si>
  <si>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</si>
  <si>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</si>
  <si>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</si>
  <si>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</si>
  <si>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</si>
  <si>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</si>
  <si>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</si>
  <si>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</si>
  <si>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</si>
  <si>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</si>
  <si>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</si>
  <si>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</si>
  <si>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</si>
  <si>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</si>
  <si>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</si>
  <si>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</si>
  <si>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</si>
  <si>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</si>
  <si>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</si>
  <si>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</si>
  <si>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</si>
  <si>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</si>
  <si>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</si>
  <si>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</si>
  <si>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</si>
  <si>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</si>
  <si>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</si>
  <si>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</si>
  <si>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</si>
  <si>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</si>
  <si>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</si>
  <si>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</si>
  <si>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</si>
  <si>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</si>
  <si>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</si>
  <si>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</si>
  <si>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</si>
  <si>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</si>
  <si>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</si>
  <si>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</si>
  <si>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</si>
  <si>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</si>
  <si>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</si>
  <si>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</si>
  <si>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</si>
  <si>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</si>
  <si>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</si>
  <si>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</si>
  <si>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</si>
  <si>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</si>
  <si>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</si>
  <si>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</si>
  <si>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</si>
  <si>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</si>
  <si>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</si>
  <si>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</si>
  <si>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</si>
  <si>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</si>
  <si>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</si>
  <si>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</si>
  <si>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</si>
  <si>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</si>
  <si>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</si>
  <si>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</si>
  <si>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</si>
  <si>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</si>
  <si>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</si>
  <si>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</si>
  <si>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</si>
  <si>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</si>
  <si>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</si>
  <si>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</si>
  <si>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</si>
  <si>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</si>
  <si>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</si>
  <si>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</si>
  <si>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</si>
  <si>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</si>
  <si>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</si>
  <si>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</si>
  <si>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</si>
  <si>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</si>
  <si>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</si>
  <si>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</si>
  <si>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</si>
  <si>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</si>
  <si>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</si>
  <si>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</si>
  <si>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</si>
  <si>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</si>
  <si>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</si>
  <si>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</si>
  <si>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</si>
  <si>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</si>
  <si>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</si>
  <si>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</si>
  <si>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</si>
  <si>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</si>
  <si>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</si>
  <si>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</si>
  <si>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</si>
  <si>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</si>
  <si>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</si>
  <si>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</si>
  <si>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</si>
  <si>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</si>
  <si>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</si>
  <si>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</si>
  <si>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</si>
  <si>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</si>
  <si>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</si>
  <si>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</si>
  <si>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</si>
  <si>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</si>
  <si>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</si>
  <si>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</si>
  <si>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</si>
  <si>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</si>
  <si>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</si>
  <si>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</si>
  <si>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</si>
  <si>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</si>
  <si>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</si>
  <si>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</si>
  <si>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</si>
  <si>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</si>
  <si>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</si>
  <si>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</si>
  <si>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</si>
  <si>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</si>
  <si>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</si>
  <si>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</si>
  <si>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</si>
  <si>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</si>
  <si>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</si>
  <si>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</si>
  <si>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</si>
  <si>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</si>
  <si>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</si>
  <si>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</si>
  <si>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</si>
  <si>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</si>
  <si>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</si>
  <si>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</si>
  <si>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</si>
  <si>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</si>
  <si>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</si>
  <si>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</si>
  <si>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</si>
  <si>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</si>
  <si>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</si>
  <si>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</si>
  <si>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</si>
  <si>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</si>
  <si>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</si>
  <si>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</si>
  <si>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</si>
  <si>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</si>
  <si>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</si>
  <si>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</si>
  <si>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</si>
  <si>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</si>
  <si>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</si>
  <si>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</si>
  <si>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</si>
  <si>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</si>
  <si>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</si>
  <si>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</si>
  <si>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</si>
  <si>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</si>
  <si>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</si>
  <si>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</si>
  <si>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</si>
  <si>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</si>
  <si>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</si>
  <si>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</si>
  <si>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</si>
  <si>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</si>
  <si>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</si>
  <si>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</si>
  <si>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</si>
  <si>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</si>
  <si>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</si>
  <si>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</si>
  <si>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</si>
  <si>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</si>
  <si>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</si>
  <si>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</si>
  <si>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</si>
  <si>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</si>
  <si>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</si>
  <si>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</si>
  <si>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</si>
  <si>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</si>
  <si>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</si>
  <si>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</si>
  <si>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</si>
  <si>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</si>
  <si>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</si>
  <si>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</si>
  <si>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</si>
  <si>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</si>
  <si>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</si>
  <si>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</si>
  <si>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</si>
  <si>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</si>
  <si>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</si>
  <si>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</si>
  <si>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</si>
  <si>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</si>
  <si>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</si>
  <si>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</si>
  <si>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</si>
  <si>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</si>
  <si>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</si>
  <si>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</si>
  <si>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</si>
  <si>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</si>
  <si>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</si>
  <si>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</si>
  <si>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</si>
  <si>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</si>
  <si>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</si>
  <si>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</si>
  <si>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</si>
  <si>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</si>
  <si>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</si>
  <si>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</si>
  <si>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</si>
  <si>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</si>
  <si>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</si>
  <si>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</si>
  <si>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</si>
  <si>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</si>
  <si>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</si>
  <si>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</si>
  <si>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</si>
  <si>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</si>
  <si>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</si>
  <si>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</si>
  <si>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</si>
  <si>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</si>
  <si>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</si>
  <si>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</si>
  <si>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</si>
  <si>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</si>
  <si>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</si>
  <si>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</si>
  <si>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</si>
  <si>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</si>
  <si>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</si>
  <si>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</si>
  <si>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</si>
  <si>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</si>
  <si>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</si>
  <si>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</si>
  <si>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</si>
  <si>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</si>
  <si>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</si>
  <si>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</si>
  <si>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</si>
  <si>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</si>
  <si>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</si>
  <si>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</si>
  <si>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</si>
  <si>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</si>
  <si>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</si>
  <si>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</si>
  <si>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</si>
  <si>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</si>
  <si>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</si>
  <si>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</si>
  <si>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</si>
  <si>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</si>
  <si>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</si>
  <si>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</si>
  <si>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</si>
  <si>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</si>
  <si>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</si>
  <si>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</si>
  <si>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</si>
  <si>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</si>
  <si>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</si>
  <si>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</si>
  <si>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</si>
  <si>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</si>
  <si>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</si>
  <si>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</si>
  <si>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</si>
  <si>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</si>
  <si>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</si>
  <si>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</si>
  <si>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</si>
  <si>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</si>
  <si>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</si>
  <si>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</si>
  <si>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</si>
  <si>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</si>
  <si>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</si>
  <si>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</si>
  <si>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</si>
  <si>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</si>
  <si>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</si>
  <si>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</si>
  <si>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</si>
  <si>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</si>
  <si>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</si>
  <si>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</si>
  <si>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</si>
  <si>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</si>
  <si>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</si>
  <si>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</si>
  <si>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</si>
  <si>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</si>
  <si>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</si>
  <si>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</si>
  <si>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</si>
  <si>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</si>
  <si>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</si>
  <si>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</si>
  <si>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</si>
  <si>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</si>
  <si>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</si>
  <si>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</si>
  <si>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</si>
  <si>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</si>
  <si>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</si>
  <si>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</si>
  <si>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</si>
  <si>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</si>
  <si>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</si>
  <si>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</si>
  <si>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</si>
  <si>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</si>
  <si>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</si>
  <si>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</si>
  <si>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</si>
  <si>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</si>
  <si>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</si>
  <si>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</si>
  <si>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</si>
  <si>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</si>
  <si>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</si>
  <si>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</si>
  <si>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</si>
  <si>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</si>
  <si>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</si>
  <si>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</si>
  <si>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</si>
  <si>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</si>
  <si>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</si>
  <si>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</si>
  <si>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</si>
  <si>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</si>
  <si>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</si>
  <si>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</si>
  <si>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</si>
  <si>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</si>
  <si>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</si>
  <si>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</si>
  <si>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</si>
  <si>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</si>
  <si>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</si>
  <si>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</si>
  <si>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</si>
  <si>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</si>
  <si>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</si>
  <si>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</si>
  <si>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</si>
  <si>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</si>
  <si>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</si>
  <si>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</si>
  <si>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</si>
  <si>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</si>
  <si>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</si>
  <si>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</si>
  <si>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</si>
  <si>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</si>
  <si>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</si>
  <si>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</si>
  <si>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</si>
  <si>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</si>
  <si>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</si>
  <si>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</si>
  <si>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</si>
  <si>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</si>
  <si>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</si>
  <si>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</si>
  <si>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</si>
  <si>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</si>
  <si>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</si>
  <si>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</si>
  <si>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</si>
  <si>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</si>
  <si>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</si>
  <si>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</si>
  <si>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</si>
  <si>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</si>
  <si>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</si>
  <si>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</si>
  <si>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</si>
  <si>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</si>
  <si>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</si>
  <si>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</si>
  <si>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</si>
  <si>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</si>
  <si>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</si>
  <si>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</si>
  <si>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</si>
  <si>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</si>
  <si>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</si>
  <si>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</si>
  <si>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</si>
  <si>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</si>
  <si>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</si>
  <si>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</si>
  <si>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</si>
  <si>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</si>
  <si>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</si>
  <si>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</si>
  <si>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</si>
  <si>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</si>
  <si>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</si>
  <si>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</si>
  <si>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</si>
  <si>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</si>
  <si>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</si>
  <si>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</si>
  <si>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</si>
  <si>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</si>
  <si>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</si>
  <si>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</si>
  <si>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</si>
  <si>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</si>
  <si>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</si>
  <si>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</si>
  <si>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</si>
  <si>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</si>
  <si>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</si>
  <si>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</si>
  <si>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</si>
  <si>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</si>
  <si>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</si>
  <si>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</si>
  <si>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</si>
  <si>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</si>
  <si>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</si>
  <si>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</si>
  <si>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</si>
  <si>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</si>
  <si>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</si>
  <si>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</si>
  <si>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</si>
  <si>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</si>
  <si>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</si>
  <si>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</si>
  <si>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</si>
  <si>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</si>
  <si>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</si>
  <si>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</si>
  <si>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</si>
  <si>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</si>
  <si>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</si>
  <si>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</si>
  <si>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</si>
  <si>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</si>
  <si>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</si>
  <si>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</si>
  <si>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</si>
  <si>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</si>
  <si>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</si>
  <si>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</si>
  <si>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</si>
  <si>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</si>
  <si>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</si>
  <si>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</si>
  <si>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</si>
  <si>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</si>
  <si>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</si>
  <si>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</si>
  <si>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</si>
  <si>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</si>
  <si>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</si>
  <si>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</si>
  <si>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</si>
  <si>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</si>
  <si>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</si>
  <si>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</si>
  <si>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</si>
  <si>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</si>
  <si>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</si>
  <si>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</si>
  <si>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</si>
  <si>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</si>
  <si>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</si>
  <si>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</si>
  <si>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</si>
  <si>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</si>
  <si>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</si>
  <si>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</si>
  <si>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</si>
  <si>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</si>
  <si>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</si>
  <si>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</si>
  <si>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</si>
  <si>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</si>
  <si>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</si>
  <si>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</si>
  <si>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</si>
  <si>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</si>
  <si>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</si>
  <si>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</si>
  <si>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</si>
  <si>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</si>
  <si>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</si>
  <si>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</si>
  <si>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</si>
  <si>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</si>
  <si>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</si>
  <si>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</si>
  <si>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</si>
  <si>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</si>
  <si>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</si>
  <si>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</si>
  <si>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</si>
  <si>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</si>
  <si>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</si>
  <si>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</si>
  <si>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</si>
  <si>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</si>
  <si>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</si>
  <si>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</si>
  <si>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</si>
  <si>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</si>
  <si>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</si>
  <si>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</si>
  <si>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</si>
  <si>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</si>
  <si>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</si>
  <si>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</si>
  <si>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</si>
  <si>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</si>
  <si>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</si>
  <si>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</si>
  <si>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</si>
  <si>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</si>
  <si>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</si>
  <si>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</si>
  <si>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</si>
  <si>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</si>
  <si>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</si>
  <si>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</si>
  <si>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</si>
  <si>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</si>
  <si>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</si>
  <si>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</si>
  <si>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</si>
  <si>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</si>
  <si>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</si>
  <si>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</si>
  <si>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</si>
  <si>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</si>
  <si>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</si>
  <si>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</si>
  <si>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</si>
  <si>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</si>
  <si>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</si>
  <si>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</si>
  <si>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</si>
  <si>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</si>
  <si>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</si>
  <si>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</si>
  <si>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</si>
  <si>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</si>
  <si>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</si>
  <si>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</si>
  <si>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</si>
  <si>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</si>
  <si>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</si>
  <si>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</si>
  <si>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</si>
  <si>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</si>
  <si>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</si>
  <si>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</si>
  <si>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</si>
  <si>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</si>
  <si>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</si>
  <si>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</si>
  <si>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</si>
  <si>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</si>
  <si>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</si>
  <si>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</si>
  <si>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</si>
  <si>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</si>
  <si>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</si>
  <si>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</si>
  <si>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</si>
  <si>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</si>
  <si>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</si>
  <si>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</si>
  <si>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</si>
  <si>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</si>
  <si>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</si>
  <si>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</si>
  <si>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</si>
  <si>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</si>
  <si>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</si>
  <si>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</si>
  <si>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</si>
  <si>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</si>
  <si>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</si>
  <si>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</si>
  <si>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</si>
  <si>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</si>
  <si>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</si>
  <si>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</si>
  <si>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</si>
  <si>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</si>
  <si>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</si>
  <si>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</si>
  <si>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</si>
  <si>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</si>
  <si>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</si>
  <si>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</si>
  <si>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</si>
  <si>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</si>
  <si>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</si>
  <si>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</si>
  <si>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</si>
  <si>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</si>
  <si>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</si>
  <si>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</si>
  <si>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</si>
  <si>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</si>
  <si>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</si>
  <si>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</si>
  <si>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</si>
  <si>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</si>
  <si>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</si>
  <si>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</si>
  <si>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</si>
  <si>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</si>
  <si>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</si>
  <si>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</si>
  <si>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</si>
  <si>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</si>
  <si>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</si>
  <si>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</si>
  <si>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</si>
  <si>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</si>
  <si>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</si>
  <si>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</si>
  <si>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</si>
  <si>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</si>
  <si>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</si>
  <si>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</si>
  <si>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</si>
  <si>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</si>
  <si>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</si>
  <si>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</si>
  <si>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</si>
  <si>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</si>
  <si>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</si>
  <si>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</si>
  <si>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</si>
  <si>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</si>
  <si>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</si>
  <si>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</si>
  <si>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</si>
  <si>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</si>
  <si>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</si>
  <si>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</si>
  <si>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</si>
  <si>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</si>
  <si>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</si>
  <si>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</si>
  <si>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</si>
  <si>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</si>
  <si>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</si>
  <si>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</si>
  <si>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</si>
  <si>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</si>
  <si>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</si>
  <si>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</si>
  <si>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</si>
  <si>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</si>
  <si>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</si>
  <si>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</si>
  <si>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</si>
  <si>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</si>
  <si>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</si>
  <si>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</si>
  <si>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</si>
  <si>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</si>
  <si>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</si>
  <si>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</si>
  <si>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</si>
  <si>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</si>
  <si>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</si>
  <si>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</si>
  <si>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</si>
  <si>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</si>
  <si>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</si>
  <si>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</si>
  <si>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</si>
  <si>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</si>
  <si>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</si>
  <si>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</si>
  <si>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</si>
  <si>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</si>
  <si>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</si>
  <si>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</si>
  <si>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</si>
  <si>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</si>
  <si>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</si>
  <si>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</si>
  <si>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</si>
  <si>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</si>
  <si>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</si>
  <si>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</si>
  <si>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</si>
  <si>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</si>
  <si>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</si>
  <si>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</si>
  <si>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</si>
  <si>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</si>
  <si>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</si>
  <si>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</si>
  <si>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</si>
  <si>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</si>
  <si>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</si>
  <si>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</si>
  <si>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</si>
  <si>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</si>
  <si>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</si>
  <si>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</si>
  <si>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</si>
  <si>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</si>
  <si>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</si>
  <si>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</si>
  <si>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</si>
  <si>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</si>
  <si>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</si>
  <si>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</si>
  <si>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</si>
  <si>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</si>
  <si>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</si>
  <si>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</si>
  <si>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</si>
  <si>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</si>
  <si>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</si>
  <si>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</si>
  <si>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</si>
  <si>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</si>
  <si>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</si>
  <si>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</si>
  <si>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</si>
  <si>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</si>
  <si>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</si>
  <si>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</si>
  <si>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</si>
  <si>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</si>
  <si>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</si>
  <si>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</si>
  <si>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</si>
  <si>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</si>
  <si>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</si>
  <si>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</si>
  <si>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</si>
  <si>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</si>
  <si>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</si>
  <si>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</si>
  <si>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</si>
  <si>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</si>
  <si>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</si>
  <si>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</si>
  <si>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</si>
  <si>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</si>
  <si>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</si>
  <si>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</si>
  <si>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</si>
  <si>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</si>
  <si>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</si>
  <si>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</si>
  <si>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</si>
  <si>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</si>
  <si>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</si>
  <si>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</si>
  <si>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</si>
  <si>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</si>
  <si>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</si>
  <si>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</si>
  <si>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</si>
  <si>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</si>
  <si>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</si>
  <si>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</si>
  <si>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</si>
  <si>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</si>
  <si>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</si>
  <si>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</si>
  <si>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</si>
  <si>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</si>
  <si>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</si>
  <si>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</si>
  <si>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</si>
  <si>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</si>
  <si>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</si>
  <si>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</si>
  <si>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</si>
  <si>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</si>
  <si>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</si>
  <si>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</si>
  <si>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</si>
  <si>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</si>
  <si>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</si>
  <si>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</si>
  <si>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</si>
  <si>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</si>
  <si>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</si>
  <si>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</si>
  <si>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</si>
  <si>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</si>
  <si>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</si>
  <si>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</si>
  <si>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</si>
  <si>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</si>
  <si>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</si>
  <si>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</si>
  <si>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</si>
  <si>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</si>
  <si>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</si>
  <si>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</si>
  <si>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</si>
  <si>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</si>
  <si>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</si>
  <si>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</si>
  <si>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</si>
  <si>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</si>
  <si>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</si>
  <si>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</si>
  <si>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</si>
  <si>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</si>
  <si>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</si>
  <si>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</si>
  <si>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</si>
  <si>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</si>
  <si>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</si>
  <si>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</si>
  <si>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</si>
  <si>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</si>
  <si>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</si>
  <si>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</si>
  <si>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</si>
  <si>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</si>
  <si>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</si>
  <si>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</si>
  <si>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</si>
  <si>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</si>
  <si>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</si>
  <si>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</si>
  <si>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</si>
  <si>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</si>
  <si>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</si>
  <si>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</si>
  <si>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</si>
  <si>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</si>
  <si>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</si>
  <si>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</si>
  <si>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</si>
  <si>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</si>
  <si>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</si>
  <si>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</si>
  <si>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</si>
  <si>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</si>
  <si>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</si>
  <si>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</si>
  <si>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</si>
  <si>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</si>
  <si>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</si>
  <si>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</si>
  <si>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</si>
  <si>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</si>
  <si>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</si>
  <si>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</si>
  <si>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</si>
  <si>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</si>
  <si>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</si>
  <si>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</si>
  <si>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</si>
  <si>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</si>
  <si>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</si>
  <si>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</si>
  <si>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</si>
  <si>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</si>
  <si>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</si>
  <si>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</si>
  <si>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</si>
  <si>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</si>
  <si>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</si>
  <si>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</si>
  <si>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</si>
  <si>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</si>
  <si>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</si>
  <si>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</si>
  <si>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</si>
  <si>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</si>
  <si>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</si>
  <si>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</si>
  <si>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</si>
  <si>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</si>
  <si>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</si>
  <si>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</si>
  <si>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</si>
  <si>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</si>
  <si>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</si>
  <si>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</si>
  <si>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</si>
  <si>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</si>
  <si>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</si>
  <si>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</si>
  <si>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</si>
  <si>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</si>
  <si>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</si>
  <si>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</si>
  <si>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</si>
  <si>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</si>
  <si>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</si>
  <si>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</si>
  <si>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</si>
  <si>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</si>
  <si>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</si>
  <si>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</si>
  <si>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</si>
  <si>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</si>
  <si>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</si>
  <si>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</si>
  <si>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</si>
  <si>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</si>
  <si>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</si>
  <si>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</si>
  <si>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</si>
  <si>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</si>
  <si>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</si>
  <si>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</si>
  <si>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</si>
  <si>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</si>
  <si>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</si>
  <si>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</si>
  <si>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</si>
  <si>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</si>
  <si>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</si>
  <si>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</si>
  <si>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</si>
  <si>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</si>
  <si>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</si>
  <si>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</si>
  <si>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</si>
  <si>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</si>
  <si>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</si>
  <si>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</si>
  <si>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</si>
  <si>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</si>
  <si>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</si>
  <si>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</si>
  <si>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</si>
  <si>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</si>
  <si>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</si>
  <si>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</si>
  <si>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</si>
  <si>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</si>
  <si>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</si>
  <si>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</si>
  <si>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</si>
  <si>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</si>
  <si>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</si>
  <si>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</si>
  <si>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</si>
  <si>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</si>
  <si>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</si>
  <si>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</si>
  <si>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</si>
  <si>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</si>
  <si>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</si>
  <si>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</si>
  <si>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</si>
  <si>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</si>
  <si>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</si>
  <si>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</si>
  <si>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</si>
  <si>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</si>
  <si>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</si>
  <si>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</si>
  <si>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</si>
  <si>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</si>
  <si>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</si>
  <si>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</si>
  <si>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</si>
  <si>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</si>
  <si>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</si>
  <si>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</si>
  <si>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</si>
  <si>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</si>
  <si>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</si>
  <si>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</si>
  <si>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</si>
  <si>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</si>
  <si>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</si>
  <si>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</si>
  <si>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</si>
  <si>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</si>
  <si>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</si>
  <si>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</si>
  <si>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</si>
  <si>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</si>
  <si>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</si>
  <si>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</si>
  <si>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</si>
  <si>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</si>
  <si>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</si>
  <si>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</si>
  <si>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</si>
  <si>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</si>
  <si>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</si>
  <si>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</si>
  <si>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</si>
  <si>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</si>
  <si>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</si>
  <si>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</si>
  <si>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</si>
  <si>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</si>
  <si>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</si>
  <si>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</si>
  <si>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</si>
  <si>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</si>
  <si>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</si>
  <si>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</si>
  <si>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</si>
  <si>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</si>
  <si>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</si>
  <si>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</si>
  <si>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</si>
  <si>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</si>
  <si>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</si>
  <si>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</si>
  <si>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</si>
  <si>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</si>
  <si>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</si>
  <si>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</si>
  <si>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</si>
  <si>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</si>
  <si>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</si>
  <si>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</si>
  <si>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</si>
  <si>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</si>
  <si>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</si>
  <si>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</si>
  <si>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</si>
  <si>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</si>
  <si>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</si>
  <si>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</si>
  <si>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</si>
  <si>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</si>
  <si>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</si>
  <si>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</si>
  <si>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</si>
  <si>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</si>
  <si>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</si>
  <si>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</si>
  <si>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</si>
  <si>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</si>
  <si>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</si>
  <si>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</si>
  <si>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</si>
  <si>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</si>
  <si>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</si>
  <si>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</si>
  <si>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</si>
  <si>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</si>
  <si>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</si>
  <si>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</si>
  <si>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</si>
  <si>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</si>
  <si>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</si>
  <si>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</si>
  <si>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</si>
  <si>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</si>
  <si>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</si>
  <si>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</si>
  <si>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</si>
  <si>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</si>
  <si>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</si>
  <si>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</si>
  <si>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</si>
  <si>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</si>
  <si>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</si>
  <si>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</si>
  <si>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</si>
  <si>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</si>
  <si>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</si>
  <si>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</si>
  <si>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</si>
  <si>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</si>
  <si>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</si>
  <si>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</si>
  <si>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</si>
  <si>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</si>
  <si>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</si>
  <si>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</si>
  <si>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</si>
  <si>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</si>
  <si>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</si>
  <si>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</si>
  <si>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</si>
  <si>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</si>
  <si>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</si>
  <si>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</si>
  <si>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</si>
  <si>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</si>
  <si>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</si>
  <si>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</si>
  <si>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</si>
  <si>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</si>
  <si>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</si>
  <si>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</si>
  <si>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</si>
  <si>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</si>
  <si>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</si>
  <si>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</si>
  <si>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</si>
  <si>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</si>
  <si>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</si>
  <si>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</si>
  <si>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</si>
  <si>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</si>
  <si>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</si>
  <si>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</si>
  <si>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</si>
  <si>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</si>
  <si>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</si>
  <si>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</si>
  <si>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</si>
  <si>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</si>
  <si>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</si>
  <si>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</si>
  <si>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</si>
  <si>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</si>
  <si>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</si>
  <si>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</si>
  <si>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</si>
  <si>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</si>
  <si>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</si>
  <si>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</si>
  <si>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</si>
  <si>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</si>
  <si>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</si>
  <si>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</si>
  <si>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</si>
  <si>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</si>
  <si>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</si>
  <si>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</si>
  <si>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</si>
  <si>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</si>
  <si>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</si>
  <si>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</si>
  <si>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</si>
  <si>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</si>
  <si>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</si>
  <si>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</si>
  <si>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</si>
  <si>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</si>
  <si>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</si>
  <si>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</si>
  <si>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</si>
  <si>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</si>
  <si>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</si>
  <si>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</si>
  <si>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</si>
  <si>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</si>
  <si>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</si>
  <si>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</si>
  <si>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</si>
  <si>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</si>
  <si>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</si>
  <si>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</si>
  <si>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</si>
  <si>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</si>
  <si>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</si>
  <si>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</si>
  <si>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</si>
  <si>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</si>
  <si>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</si>
  <si>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</si>
  <si>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</si>
  <si>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</si>
  <si>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</si>
  <si>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</si>
  <si>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</si>
  <si>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</si>
  <si>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</si>
  <si>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</si>
  <si>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</si>
  <si>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</si>
  <si>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</si>
  <si>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</si>
  <si>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</si>
  <si>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</si>
  <si>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</si>
  <si>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</si>
  <si>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</si>
  <si>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</si>
  <si>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</si>
  <si>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</si>
  <si>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</si>
  <si>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</si>
  <si>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</si>
  <si>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</si>
  <si>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</si>
  <si>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</si>
  <si>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</si>
  <si>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</si>
  <si>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</si>
  <si>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</si>
  <si>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</si>
  <si>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</si>
  <si>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</si>
  <si>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</si>
  <si>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</si>
  <si>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</si>
  <si>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</si>
  <si>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</si>
  <si>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</si>
  <si>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</si>
  <si>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</si>
  <si>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</si>
  <si>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</si>
  <si>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</si>
  <si>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</si>
  <si>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</si>
  <si>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</si>
  <si>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</si>
  <si>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</si>
  <si>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</si>
  <si>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</si>
  <si>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</si>
  <si>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</si>
  <si>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</si>
  <si>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</si>
  <si>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</si>
  <si>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</si>
  <si>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</si>
  <si>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</si>
  <si>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</si>
  <si>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</si>
  <si>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</si>
  <si>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</si>
  <si>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</si>
  <si>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</si>
  <si>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</si>
  <si>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</si>
  <si>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</si>
  <si>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</si>
  <si>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</si>
  <si>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</si>
  <si>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</si>
  <si>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</si>
  <si>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</si>
  <si>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</si>
  <si>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</si>
  <si>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</si>
  <si>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</si>
  <si>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</si>
  <si>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</si>
  <si>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</si>
  <si>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</si>
  <si>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</si>
  <si>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</si>
  <si>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</si>
  <si>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</si>
  <si>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</si>
  <si>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</si>
  <si>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</si>
  <si>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</si>
  <si>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</si>
  <si>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</si>
  <si>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</si>
  <si>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</si>
  <si>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</si>
  <si>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</si>
  <si>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</si>
  <si>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</si>
  <si>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</si>
  <si>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</si>
  <si>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</si>
  <si>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</si>
  <si>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</si>
  <si>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</si>
  <si>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</si>
  <si>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</si>
  <si>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</si>
  <si>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</si>
  <si>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</si>
  <si>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</si>
  <si>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</si>
  <si>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</si>
  <si>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</si>
  <si>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</si>
  <si>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</si>
  <si>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</si>
  <si>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</si>
  <si>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</si>
  <si>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</si>
  <si>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</si>
  <si>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</si>
  <si>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</si>
  <si>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</si>
  <si>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</si>
  <si>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</si>
  <si>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</si>
  <si>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</si>
  <si>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</si>
  <si>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</si>
  <si>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</si>
  <si>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</si>
  <si>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</si>
  <si>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</si>
  <si>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</si>
  <si>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</si>
  <si>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</si>
  <si>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</si>
  <si>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</si>
  <si>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</si>
  <si>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</si>
  <si>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</si>
  <si>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</si>
  <si>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</si>
  <si>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</si>
  <si>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</si>
  <si>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</si>
  <si>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</si>
  <si>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</si>
  <si>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</si>
  <si>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</si>
  <si>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</si>
  <si>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</si>
  <si>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</si>
  <si>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</si>
  <si>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</si>
  <si>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</si>
  <si>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</si>
  <si>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</si>
  <si>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</si>
  <si>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</si>
  <si>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</si>
  <si>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</si>
  <si>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</si>
  <si>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</si>
  <si>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</si>
  <si>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</si>
  <si>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</si>
  <si>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</si>
  <si>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</si>
  <si>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</si>
  <si>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</si>
  <si>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</si>
  <si>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</si>
  <si>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</si>
  <si>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</si>
  <si>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</si>
  <si>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</si>
  <si>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</si>
  <si>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</si>
  <si>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</si>
  <si>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</si>
  <si>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</si>
  <si>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</si>
  <si>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</si>
  <si>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</si>
  <si>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</si>
  <si>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</si>
  <si>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</si>
  <si>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</si>
  <si>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</si>
  <si>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</si>
  <si>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</si>
  <si>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</si>
  <si>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</si>
  <si>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</si>
  <si>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</si>
  <si>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</si>
  <si>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</si>
  <si>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</si>
  <si>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</si>
  <si>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</si>
  <si>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</si>
  <si>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</si>
  <si>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</si>
  <si>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</si>
  <si>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</si>
  <si>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</si>
  <si>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</si>
  <si>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</si>
  <si>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</si>
  <si>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</si>
  <si>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</si>
  <si>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</si>
  <si>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</si>
  <si>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</si>
  <si>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</si>
  <si>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</si>
  <si>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</si>
  <si>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</si>
  <si>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</si>
  <si>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</si>
  <si>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</si>
  <si>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</si>
  <si>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</si>
  <si>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</si>
  <si>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</si>
  <si>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</si>
  <si>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</si>
  <si>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</si>
  <si>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</si>
  <si>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</si>
  <si>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</si>
  <si>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</si>
  <si>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</si>
  <si>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</si>
  <si>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</si>
  <si>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</si>
  <si>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</si>
  <si>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</si>
  <si>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</si>
  <si>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</si>
  <si>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</si>
  <si>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</si>
  <si>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</si>
  <si>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</si>
  <si>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</si>
  <si>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</si>
  <si>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</si>
  <si>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</si>
  <si>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</si>
  <si>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</si>
  <si>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</si>
  <si>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</si>
  <si>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</si>
  <si>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</si>
  <si>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</si>
  <si>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</si>
  <si>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</si>
  <si>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</si>
  <si>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</si>
  <si>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</si>
  <si>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</si>
  <si>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</si>
  <si>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</si>
  <si>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</si>
  <si>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</si>
  <si>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</si>
  <si>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</si>
  <si>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</si>
  <si>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</si>
  <si>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</si>
  <si>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</si>
  <si>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</si>
  <si>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</si>
  <si>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</si>
  <si>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</si>
  <si>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</si>
  <si>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</si>
  <si>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</si>
  <si>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</si>
  <si>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</si>
  <si>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</si>
  <si>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</si>
  <si>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</si>
  <si>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</si>
  <si>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</si>
  <si>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</si>
  <si>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</si>
  <si>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</si>
  <si>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</si>
  <si>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</si>
  <si>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</si>
  <si>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</si>
  <si>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</si>
  <si>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</si>
  <si>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</si>
  <si>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</si>
  <si>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</si>
  <si>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</si>
  <si>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</si>
  <si>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</si>
  <si>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</si>
  <si>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</si>
  <si>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</si>
  <si>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</si>
  <si>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</si>
  <si>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</si>
  <si>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</si>
  <si>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</si>
  <si>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</si>
  <si>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</si>
  <si>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</si>
  <si>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</si>
  <si>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</si>
  <si>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</si>
  <si>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</si>
  <si>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</si>
  <si>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</si>
  <si>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</si>
  <si>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</si>
  <si>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</si>
  <si>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</si>
  <si>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</si>
  <si>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</si>
  <si>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</si>
  <si>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</si>
  <si>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</si>
  <si>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</si>
  <si>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</si>
  <si>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</si>
  <si>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</si>
  <si>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</si>
  <si>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</si>
  <si>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</si>
  <si>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</si>
  <si>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</si>
  <si>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</si>
  <si>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</si>
  <si>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</si>
  <si>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</si>
  <si>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</si>
  <si>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</si>
  <si>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</si>
  <si>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</si>
  <si>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</si>
  <si>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</si>
  <si>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</si>
  <si>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</si>
  <si>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</si>
  <si>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</si>
  <si>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</si>
  <si>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</si>
  <si>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</si>
  <si>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</si>
  <si>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</si>
  <si>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</si>
  <si>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</si>
  <si>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</si>
  <si>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</si>
  <si>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</si>
  <si>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</si>
  <si>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</si>
  <si>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</si>
  <si>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</si>
  <si>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</si>
  <si>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</si>
  <si>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</si>
  <si>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</si>
  <si>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</si>
  <si>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</si>
  <si>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</si>
  <si>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</si>
  <si>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</si>
  <si>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</si>
  <si>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</si>
  <si>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</si>
  <si>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</si>
  <si>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</si>
  <si>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</si>
  <si>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</si>
  <si>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</si>
  <si>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</si>
  <si>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</si>
  <si>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</si>
  <si>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</si>
  <si>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</si>
  <si>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</si>
  <si>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</si>
  <si>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</si>
  <si>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</si>
  <si>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</si>
  <si>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</si>
  <si>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</si>
  <si>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</si>
  <si>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</si>
  <si>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</si>
  <si>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</si>
  <si>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</si>
  <si>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</si>
  <si>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</si>
  <si>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</si>
  <si>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</si>
  <si>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</si>
  <si>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</si>
  <si>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</si>
  <si>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</si>
  <si>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</si>
  <si>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</si>
  <si>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</si>
  <si>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</si>
  <si>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</si>
  <si>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</si>
  <si>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</si>
  <si>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</si>
  <si>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</si>
  <si>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</si>
  <si>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</si>
  <si>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</si>
  <si>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</si>
  <si>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</si>
  <si>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</si>
  <si>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</si>
  <si>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</si>
  <si>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</si>
  <si>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</si>
  <si>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</si>
  <si>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</si>
  <si>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</si>
  <si>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</si>
  <si>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</si>
  <si>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</si>
  <si>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</si>
  <si>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</si>
  <si>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</si>
  <si>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</si>
  <si>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</si>
  <si>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</si>
  <si>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</si>
  <si>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</si>
  <si>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</si>
  <si>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</si>
  <si>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</si>
  <si>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</si>
  <si>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</si>
  <si>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</si>
  <si>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</si>
  <si>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</si>
  <si>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</si>
  <si>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</si>
  <si>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</si>
  <si>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</si>
  <si>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</si>
  <si>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</si>
  <si>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</si>
  <si>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</si>
  <si>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</si>
  <si>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</si>
  <si>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</si>
  <si>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</si>
  <si>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</si>
  <si>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</si>
  <si>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</si>
  <si>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</si>
  <si>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</si>
  <si>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</si>
  <si>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</si>
  <si>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</si>
  <si>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</si>
  <si>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</si>
  <si>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</si>
  <si>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</si>
  <si>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</si>
  <si>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</si>
  <si>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</si>
  <si>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</si>
  <si>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</si>
  <si>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</si>
  <si>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</si>
  <si>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</si>
  <si>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</si>
  <si>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</si>
  <si>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</si>
  <si>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</si>
  <si>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</si>
  <si>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</si>
  <si>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</si>
  <si>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</si>
  <si>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</si>
  <si>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</si>
  <si>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</si>
  <si>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</si>
  <si>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</si>
  <si>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</si>
  <si>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</si>
  <si>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</si>
  <si>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</si>
  <si>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</si>
  <si>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</si>
  <si>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</si>
  <si>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</si>
  <si>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</si>
  <si>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</si>
  <si>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</si>
  <si>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</si>
  <si>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</si>
  <si>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</si>
  <si>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</si>
  <si>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</si>
  <si>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</si>
  <si>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</si>
  <si>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</si>
  <si>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</si>
  <si>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</si>
  <si>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</si>
  <si>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</si>
  <si>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</si>
  <si>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</si>
  <si>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</si>
  <si>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</si>
  <si>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</si>
  <si>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</si>
  <si>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</si>
  <si>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</si>
  <si>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</si>
  <si>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</si>
  <si>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</si>
  <si>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</si>
  <si>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</si>
  <si>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</si>
  <si>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</si>
  <si>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</si>
  <si>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</si>
  <si>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</si>
  <si>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</si>
  <si>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</si>
  <si>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</si>
  <si>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</si>
  <si>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</si>
  <si>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</si>
  <si>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</si>
  <si>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</si>
  <si>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</si>
  <si>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</si>
  <si>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</si>
  <si>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</si>
  <si>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</si>
  <si>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</si>
  <si>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</si>
  <si>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</si>
  <si>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</si>
  <si>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</si>
  <si>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</si>
  <si>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</si>
  <si>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</si>
  <si>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</si>
  <si>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</si>
  <si>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</si>
  <si>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</si>
  <si>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</si>
  <si>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</si>
  <si>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</si>
  <si>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</si>
  <si>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</si>
  <si>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</si>
  <si>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</si>
  <si>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</si>
  <si>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</si>
  <si>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</si>
  <si>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</si>
  <si>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</si>
  <si>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</si>
  <si>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</si>
  <si>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</si>
  <si>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</si>
  <si>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</si>
  <si>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</si>
  <si>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</si>
  <si>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</si>
  <si>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</si>
  <si>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</si>
  <si>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</si>
  <si>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</si>
  <si>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</si>
  <si>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</si>
  <si>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</si>
  <si>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</si>
  <si>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</si>
  <si>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</si>
  <si>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</si>
  <si>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</si>
  <si>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</si>
  <si>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</si>
  <si>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</si>
  <si>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</si>
  <si>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</si>
  <si>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</si>
  <si>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</si>
  <si>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</si>
  <si>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</si>
  <si>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</si>
  <si>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</si>
  <si>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</si>
  <si>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</si>
  <si>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</si>
  <si>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</si>
  <si>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</si>
  <si>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</si>
  <si>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</si>
  <si>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</si>
  <si>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</si>
  <si>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</si>
  <si>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</si>
  <si>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</si>
  <si>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</si>
  <si>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</si>
  <si>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</si>
  <si>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</si>
  <si>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</si>
  <si>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</si>
  <si>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</si>
  <si>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</si>
  <si>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</si>
  <si>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</si>
  <si>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</si>
  <si>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</si>
  <si>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</si>
  <si>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</si>
  <si>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</si>
  <si>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</si>
  <si>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</si>
  <si>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</si>
  <si>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</si>
  <si>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</si>
  <si>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</si>
  <si>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</si>
  <si>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</si>
  <si>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</si>
  <si>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</si>
  <si>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</si>
  <si>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</si>
  <si>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</si>
  <si>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</si>
  <si>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</si>
  <si>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</si>
  <si>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</si>
  <si>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</si>
  <si>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</si>
  <si>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</si>
  <si>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</si>
  <si>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</si>
  <si>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</si>
  <si>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</si>
  <si>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</si>
  <si>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</si>
  <si>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</si>
  <si>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</si>
  <si>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</si>
  <si>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</si>
  <si>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</si>
  <si>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</si>
  <si>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</si>
  <si>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</si>
  <si>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</si>
  <si>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</si>
  <si>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</si>
  <si>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</si>
  <si>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</si>
  <si>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</si>
  <si>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</si>
  <si>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</si>
  <si>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</si>
  <si>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</si>
  <si>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</si>
  <si>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</si>
  <si>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</si>
  <si>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</si>
  <si>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</si>
  <si>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</si>
  <si>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</si>
  <si>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</si>
  <si>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</si>
  <si>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</si>
  <si>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</si>
  <si>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</si>
  <si>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</si>
  <si>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</si>
  <si>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</si>
  <si>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</si>
  <si>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</si>
  <si>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</si>
  <si>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</si>
  <si>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</si>
  <si>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</si>
  <si>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</si>
  <si>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</si>
  <si>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</si>
  <si>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</si>
  <si>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</si>
  <si>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</si>
  <si>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</si>
  <si>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</si>
  <si>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</si>
  <si>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</si>
  <si>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</si>
  <si>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</si>
  <si>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</si>
  <si>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</si>
  <si>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</si>
  <si>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</si>
  <si>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</si>
  <si>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</si>
  <si>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</si>
  <si>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</si>
  <si>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</si>
  <si>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</si>
  <si>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</si>
  <si>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</si>
  <si>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</si>
  <si>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</si>
  <si>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</si>
  <si>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</si>
  <si>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</si>
  <si>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</si>
  <si>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</si>
  <si>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</si>
  <si>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</si>
  <si>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</si>
  <si>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</si>
  <si>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</si>
  <si>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</si>
  <si>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</si>
  <si>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</si>
  <si>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</si>
  <si>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</si>
  <si>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</si>
  <si>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</si>
  <si>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</si>
  <si>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</si>
  <si>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</si>
  <si>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</si>
  <si>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</si>
  <si>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</si>
  <si>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</si>
  <si>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</si>
  <si>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</si>
  <si>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</si>
  <si>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</si>
  <si>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</si>
  <si>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</si>
  <si>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</si>
  <si>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</si>
  <si>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</si>
  <si>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</si>
  <si>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</si>
  <si>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</si>
  <si>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</si>
  <si>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</si>
  <si>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</si>
  <si>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</si>
  <si>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</si>
  <si>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</si>
  <si>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</si>
  <si>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</si>
  <si>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</si>
  <si>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</si>
  <si>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</si>
  <si>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</si>
  <si>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</si>
  <si>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</si>
  <si>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</si>
  <si>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</si>
  <si>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</si>
  <si>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</si>
  <si>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</si>
  <si>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</si>
  <si>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</si>
  <si>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</si>
  <si>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</si>
  <si>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</si>
  <si>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</si>
  <si>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</si>
  <si>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</si>
  <si>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</si>
  <si>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</si>
  <si>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</si>
  <si>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</si>
  <si>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</si>
  <si>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</si>
  <si>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</si>
  <si>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</si>
  <si>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</si>
  <si>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</si>
  <si>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</si>
  <si>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</si>
  <si>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</si>
  <si>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</si>
  <si>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</si>
  <si>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</si>
  <si>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</si>
  <si>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</si>
  <si>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</si>
  <si>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</si>
  <si>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</si>
  <si>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</si>
  <si>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</si>
  <si>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</si>
  <si>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</si>
  <si>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</si>
  <si>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</si>
  <si>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</si>
  <si>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</si>
  <si>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</si>
  <si>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</si>
  <si>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</si>
  <si>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</si>
  <si>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</si>
  <si>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</si>
  <si>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</si>
  <si>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</si>
  <si>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</si>
  <si>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</si>
  <si>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</si>
  <si>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</si>
  <si>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</si>
  <si>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</si>
  <si>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</si>
  <si>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</si>
  <si>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</si>
  <si>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</si>
  <si>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</si>
  <si>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</si>
  <si>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</si>
  <si>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</si>
  <si>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</si>
  <si>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</si>
  <si>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</si>
  <si>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</si>
  <si>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</si>
  <si>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</si>
  <si>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</si>
  <si>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</si>
  <si>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</si>
  <si>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</si>
  <si>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</si>
  <si>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</si>
  <si>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</si>
  <si>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</si>
  <si>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</si>
  <si>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</si>
  <si>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</si>
  <si>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</si>
  <si>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</si>
  <si>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</si>
  <si>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</si>
  <si>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</si>
  <si>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</si>
  <si>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</si>
  <si>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</si>
  <si>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</si>
  <si>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</si>
  <si>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</si>
  <si>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</si>
  <si>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</si>
  <si>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</si>
  <si>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</si>
  <si>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</si>
  <si>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</si>
  <si>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</si>
  <si>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</si>
  <si>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</si>
  <si>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</si>
  <si>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</si>
  <si>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</si>
  <si>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</si>
  <si>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</si>
  <si>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</si>
  <si>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</si>
  <si>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</si>
  <si>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</si>
  <si>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</si>
  <si>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</si>
  <si>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</si>
  <si>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</si>
  <si>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</si>
  <si>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</si>
  <si>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</si>
  <si>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</si>
  <si>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</si>
  <si>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</si>
  <si>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</si>
  <si>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</si>
  <si>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</si>
  <si>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</si>
  <si>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</si>
  <si>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</si>
  <si>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</si>
  <si>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</si>
  <si>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</si>
  <si>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</si>
  <si>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</si>
  <si>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</si>
  <si>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</si>
  <si>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</si>
  <si>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</si>
  <si>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</si>
  <si>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</si>
  <si>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</si>
  <si>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</si>
  <si>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</si>
  <si>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</si>
  <si>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</si>
  <si>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</si>
  <si>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</si>
  <si>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</si>
  <si>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</si>
  <si>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</si>
  <si>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</si>
  <si>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</si>
  <si>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</si>
  <si>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</si>
  <si>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</si>
  <si>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</si>
  <si>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</si>
  <si>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</si>
  <si>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</si>
  <si>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</si>
  <si>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</si>
  <si>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</si>
  <si>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</si>
  <si>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</si>
  <si>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</si>
  <si>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</si>
  <si>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</si>
  <si>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</si>
  <si>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</si>
  <si>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</si>
  <si>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</si>
  <si>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</si>
  <si>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</si>
  <si>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</si>
  <si>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</si>
  <si>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</si>
  <si>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</si>
  <si>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</si>
  <si>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</si>
  <si>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</si>
  <si>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</si>
  <si>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</si>
  <si>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</si>
  <si>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</si>
  <si>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</si>
  <si>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</si>
  <si>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</si>
  <si>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</si>
  <si>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</si>
  <si>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</si>
  <si>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</si>
  <si>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</si>
  <si>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</si>
  <si>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</si>
  <si>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</si>
  <si>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</si>
  <si>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</si>
  <si>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</si>
  <si>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</si>
  <si>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</si>
  <si>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</si>
  <si>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</si>
  <si>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</si>
  <si>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</si>
  <si>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</si>
  <si>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</si>
  <si>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</si>
  <si>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</si>
  <si>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</si>
  <si>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</si>
  <si>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</si>
  <si>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</si>
  <si>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</si>
  <si>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</si>
  <si>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</si>
  <si>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</si>
  <si>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</si>
  <si>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</si>
  <si>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</si>
  <si>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</si>
  <si>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</si>
  <si>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</si>
  <si>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</si>
  <si>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</si>
  <si>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</si>
  <si>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</si>
  <si>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</si>
  <si>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</si>
  <si>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</si>
  <si>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</si>
  <si>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</si>
  <si>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</si>
  <si>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</si>
  <si>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</si>
  <si>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</si>
  <si>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</si>
  <si>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</si>
  <si>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</si>
  <si>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</si>
  <si>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</si>
  <si>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</si>
  <si>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</si>
  <si>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</si>
  <si>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</si>
  <si>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</si>
  <si>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</si>
  <si>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</si>
  <si>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</si>
  <si>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</si>
  <si>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</si>
  <si>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</si>
  <si>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</si>
  <si>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</si>
  <si>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</si>
  <si>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</si>
  <si>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</si>
  <si>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</si>
  <si>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</si>
  <si>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</si>
  <si>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</si>
  <si>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</si>
  <si>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</si>
  <si>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</si>
  <si>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</si>
  <si>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</si>
  <si>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</si>
  <si>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</si>
  <si>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</si>
  <si>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</si>
  <si>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</si>
  <si>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</si>
  <si>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</si>
  <si>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</si>
  <si>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</si>
  <si>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</si>
  <si>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</si>
  <si>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</si>
  <si>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</si>
  <si>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</si>
  <si>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</si>
  <si>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</si>
  <si>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</si>
  <si>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</si>
  <si>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</si>
  <si>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</si>
  <si>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</si>
  <si>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</si>
  <si>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</si>
  <si>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</si>
  <si>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</si>
  <si>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</si>
  <si>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</si>
  <si>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</si>
  <si>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</si>
  <si>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</si>
  <si>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</si>
  <si>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</si>
  <si>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</si>
  <si>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</si>
  <si>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</si>
  <si>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</si>
  <si>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</si>
  <si>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</si>
  <si>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</si>
  <si>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</si>
  <si>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</si>
  <si>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</si>
  <si>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</si>
  <si>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</si>
  <si>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</si>
  <si>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</si>
  <si>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</si>
  <si>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</si>
  <si>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</si>
  <si>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</si>
  <si>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</si>
  <si>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</si>
  <si>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</si>
  <si>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</si>
  <si>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</si>
  <si>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</si>
  <si>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</si>
  <si>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</si>
  <si>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</si>
  <si>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</si>
  <si>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</si>
  <si>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</si>
  <si>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</si>
  <si>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</si>
  <si>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</si>
  <si>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</si>
  <si>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</si>
  <si>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</si>
  <si>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</si>
  <si>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</si>
  <si>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</si>
  <si>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</si>
  <si>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</si>
  <si>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</si>
  <si>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</si>
  <si>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</si>
  <si>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</si>
  <si>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</si>
  <si>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</si>
  <si>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</si>
  <si>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</si>
  <si>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</si>
  <si>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</si>
  <si>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</si>
  <si>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</si>
  <si>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</si>
  <si>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</si>
  <si>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</si>
  <si>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</si>
  <si>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</si>
  <si>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</si>
  <si>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</si>
  <si>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</si>
  <si>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</si>
  <si>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</si>
  <si>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</si>
  <si>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</si>
  <si>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</si>
  <si>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</si>
  <si>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</si>
  <si>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</si>
  <si>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</si>
  <si>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</si>
  <si>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</si>
  <si>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</si>
  <si>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</si>
  <si>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</si>
  <si>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</si>
  <si>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</si>
  <si>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</si>
  <si>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</si>
  <si>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</si>
  <si>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</si>
  <si>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</si>
  <si>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</si>
  <si>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</si>
  <si>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</si>
  <si>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</si>
  <si>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</si>
  <si>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</si>
  <si>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</si>
  <si>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</si>
  <si>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</si>
  <si>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</si>
  <si>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</si>
  <si>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</si>
  <si>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</si>
  <si>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</si>
  <si>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</si>
  <si>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</si>
  <si>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</si>
  <si>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</si>
  <si>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</si>
  <si>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</si>
  <si>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</si>
  <si>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</si>
  <si>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</si>
  <si>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</si>
  <si>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</si>
  <si>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</si>
  <si>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</si>
  <si>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</si>
  <si>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</si>
  <si>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</si>
  <si>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</si>
  <si>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</si>
  <si>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</si>
  <si>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</si>
  <si>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</si>
  <si>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</si>
  <si>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</si>
  <si>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</si>
  <si>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</si>
  <si>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</si>
  <si>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</si>
  <si>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</si>
  <si>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</si>
  <si>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</si>
  <si>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</si>
  <si>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</si>
  <si>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</si>
  <si>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</si>
  <si>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</si>
  <si>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</si>
  <si>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</si>
  <si>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</si>
  <si>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</si>
  <si>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</si>
  <si>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</si>
  <si>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</si>
  <si>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</si>
  <si>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</si>
  <si>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</si>
  <si>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</si>
  <si>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</si>
  <si>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</si>
  <si>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</si>
  <si>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</si>
  <si>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</si>
  <si>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</si>
  <si>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</si>
  <si>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</si>
  <si>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</si>
  <si>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</si>
  <si>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</si>
  <si>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</si>
  <si>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</si>
  <si>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</si>
  <si>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</si>
  <si>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</si>
  <si>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</si>
  <si>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</si>
  <si>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</si>
  <si>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</si>
  <si>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</si>
  <si>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</si>
  <si>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</si>
  <si>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</si>
  <si>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</si>
  <si>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</si>
  <si>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</si>
  <si>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</si>
  <si>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</si>
  <si>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</si>
  <si>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</si>
  <si>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</si>
  <si>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</si>
  <si>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</si>
  <si>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</si>
  <si>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</si>
  <si>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</si>
  <si>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</si>
  <si>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</si>
  <si>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</si>
  <si>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</si>
  <si>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</si>
  <si>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</si>
  <si>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</si>
  <si>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</si>
  <si>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</si>
  <si>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</si>
  <si>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</si>
  <si>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</si>
  <si>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</si>
  <si>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</si>
  <si>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</si>
  <si>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</si>
  <si>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</si>
  <si>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</si>
  <si>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</si>
  <si>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</si>
  <si>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</si>
  <si>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</si>
  <si>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</si>
  <si>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</si>
  <si>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</si>
  <si>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</si>
  <si>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</si>
  <si>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</si>
  <si>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</si>
  <si>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</si>
  <si>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</si>
  <si>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</si>
  <si>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</si>
  <si>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</si>
  <si>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</si>
  <si>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</si>
  <si>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</si>
  <si>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</si>
  <si>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</si>
  <si>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</si>
  <si>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</si>
  <si>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</si>
  <si>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</si>
  <si>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</si>
  <si>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</si>
  <si>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</si>
  <si>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</si>
  <si>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</si>
  <si>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</si>
  <si>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</si>
  <si>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</si>
  <si>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</si>
  <si>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</si>
  <si>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</si>
  <si>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</si>
  <si>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</si>
  <si>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</si>
  <si>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</si>
  <si>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</si>
  <si>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</si>
  <si>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</si>
  <si>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</si>
  <si>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</si>
  <si>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</si>
  <si>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</si>
  <si>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</si>
  <si>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</si>
  <si>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</si>
  <si>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</si>
  <si>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</si>
  <si>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</si>
  <si>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</si>
  <si>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</si>
  <si>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</si>
  <si>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</si>
  <si>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</si>
  <si>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</si>
  <si>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</si>
  <si>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</si>
  <si>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</si>
  <si>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</si>
  <si>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</si>
  <si>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</si>
  <si>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</si>
  <si>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</si>
  <si>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</si>
  <si>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</si>
  <si>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</si>
  <si>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</si>
  <si>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</si>
  <si>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</si>
  <si>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</si>
  <si>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</si>
  <si>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</si>
  <si>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</si>
  <si>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</si>
  <si>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</si>
  <si>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</si>
  <si>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</si>
  <si>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</si>
  <si>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</si>
  <si>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</si>
  <si>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</si>
  <si>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</si>
  <si>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</si>
  <si>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</si>
  <si>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</si>
  <si>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</si>
  <si>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</si>
  <si>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</si>
  <si>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</si>
  <si>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</si>
  <si>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</si>
  <si>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</si>
  <si>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</si>
  <si>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</si>
  <si>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</si>
  <si>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</si>
  <si>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</si>
  <si>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</si>
  <si>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</si>
  <si>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</si>
  <si>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</si>
  <si>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</si>
  <si>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</si>
  <si>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</si>
  <si>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</si>
  <si>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</si>
  <si>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</si>
  <si>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</si>
  <si>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</si>
  <si>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</si>
  <si>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</si>
  <si>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</si>
  <si>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</si>
  <si>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</si>
  <si>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</si>
  <si>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</si>
  <si>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</si>
  <si>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</si>
  <si>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</si>
  <si>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</si>
  <si>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</si>
  <si>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</si>
  <si>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</si>
  <si>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</si>
  <si>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</si>
  <si>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</si>
  <si>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</si>
  <si>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</si>
  <si>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</si>
  <si>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</si>
  <si>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</si>
  <si>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</si>
  <si>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</si>
  <si>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</si>
  <si>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</si>
  <si>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</si>
  <si>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</si>
  <si>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</si>
  <si>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</si>
  <si>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</si>
  <si>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</si>
  <si>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</si>
  <si>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</si>
  <si>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</si>
  <si>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</si>
  <si>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</si>
  <si>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</si>
  <si>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</si>
  <si>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</si>
  <si>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</si>
  <si>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</si>
  <si>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</si>
  <si>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</si>
  <si>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</si>
  <si>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</si>
  <si>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</si>
  <si>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</si>
  <si>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</si>
  <si>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</si>
  <si>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</si>
  <si>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</si>
  <si>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</si>
  <si>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</si>
  <si>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</si>
  <si>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</si>
  <si>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</si>
  <si>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</si>
  <si>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</si>
  <si>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</si>
  <si>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</si>
  <si>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</si>
  <si>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</si>
  <si>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</si>
  <si>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</si>
  <si>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</si>
  <si>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</si>
  <si>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</si>
  <si>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</si>
  <si>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</si>
  <si>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</si>
  <si>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</si>
  <si>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</si>
  <si>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</si>
  <si>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</si>
  <si>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</si>
  <si>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</si>
  <si>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</si>
  <si>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</si>
  <si>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</si>
  <si>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</si>
  <si>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</si>
  <si>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</si>
  <si>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</si>
  <si>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</si>
  <si>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</si>
  <si>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</si>
  <si>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</si>
  <si>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</si>
  <si>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</si>
  <si>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</si>
  <si>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</si>
  <si>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</si>
  <si>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</si>
  <si>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</si>
  <si>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</si>
  <si>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</si>
  <si>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</si>
  <si>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</si>
  <si>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</si>
  <si>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</si>
  <si>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</si>
  <si>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</si>
  <si>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</si>
  <si>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</si>
  <si>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</si>
  <si>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</si>
  <si>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</si>
  <si>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</si>
  <si>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</si>
  <si>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</si>
  <si>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</si>
  <si>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</si>
  <si>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</si>
  <si>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</si>
  <si>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</si>
  <si>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</si>
  <si>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</si>
  <si>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</si>
  <si>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</si>
  <si>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</si>
  <si>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</si>
  <si>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</si>
  <si>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</si>
  <si>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</si>
  <si>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</si>
  <si>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</si>
  <si>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</si>
  <si>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</si>
  <si>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</si>
  <si>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</si>
  <si>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</si>
  <si>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</si>
  <si>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</si>
  <si>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</si>
  <si>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</si>
  <si>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</si>
  <si>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</si>
  <si>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</si>
  <si>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</si>
  <si>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</si>
  <si>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</si>
  <si>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</si>
  <si>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</si>
  <si>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</si>
  <si>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</si>
  <si>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</si>
  <si>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</si>
  <si>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</si>
  <si>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</si>
  <si>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</si>
  <si>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</si>
  <si>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</si>
  <si>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</si>
  <si>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</si>
  <si>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</si>
  <si>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</si>
  <si>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</si>
  <si>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</si>
  <si>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</si>
  <si>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</si>
  <si>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</si>
  <si>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</si>
  <si>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</si>
  <si>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</si>
  <si>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</si>
  <si>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</si>
  <si>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</si>
  <si>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</si>
  <si>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</si>
  <si>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</si>
  <si>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</si>
  <si>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</si>
  <si>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</si>
  <si>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</si>
  <si>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</si>
  <si>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</si>
  <si>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</si>
  <si>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</si>
  <si>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</si>
  <si>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</si>
  <si>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</si>
  <si>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</si>
  <si>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</si>
  <si>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</si>
  <si>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</si>
  <si>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</si>
  <si>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</si>
  <si>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</si>
  <si>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</si>
  <si>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</si>
  <si>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</si>
  <si>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</si>
  <si>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</si>
  <si>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</si>
  <si>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</si>
  <si>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</si>
  <si>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</si>
  <si>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</si>
  <si>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</si>
  <si>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</si>
  <si>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</si>
  <si>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</si>
  <si>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</si>
  <si>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</si>
  <si>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</si>
  <si>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</si>
  <si>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</si>
  <si>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</si>
  <si>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</si>
  <si>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</si>
  <si>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</si>
  <si>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</si>
  <si>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</si>
  <si>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</si>
  <si>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</si>
  <si>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</si>
  <si>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</si>
  <si>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</si>
  <si>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</si>
  <si>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</si>
  <si>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</si>
  <si>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</si>
  <si>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</si>
  <si>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</si>
  <si>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</si>
  <si>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</si>
  <si>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</si>
  <si>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</si>
  <si>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</si>
  <si>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</si>
  <si>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</si>
  <si>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</si>
  <si>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</si>
  <si>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</si>
  <si>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</si>
  <si>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</si>
  <si>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</si>
  <si>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</si>
  <si>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</si>
  <si>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</si>
  <si>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</si>
  <si>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</si>
  <si>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</si>
  <si>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</si>
  <si>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</si>
  <si>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</si>
  <si>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</si>
  <si>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</si>
  <si>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</si>
  <si>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</si>
  <si>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</si>
  <si>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</si>
  <si>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</si>
  <si>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</si>
  <si>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</si>
  <si>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</si>
  <si>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</si>
  <si>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</si>
  <si>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</si>
  <si>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</si>
  <si>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</si>
  <si>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</si>
  <si>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</si>
  <si>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</si>
  <si>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</si>
  <si>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</si>
  <si>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</si>
  <si>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</si>
  <si>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</si>
  <si>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</si>
  <si>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</si>
  <si>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</si>
  <si>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</si>
  <si>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</si>
  <si>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</si>
  <si>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</si>
  <si>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</si>
  <si>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</si>
  <si>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</si>
  <si>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</si>
  <si>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</si>
  <si>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</si>
  <si>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</si>
  <si>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</si>
  <si>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</si>
  <si>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</si>
  <si>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</si>
  <si>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</si>
  <si>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</si>
  <si>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</si>
  <si>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</si>
  <si>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</si>
  <si>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</si>
  <si>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</si>
  <si>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</si>
  <si>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</si>
  <si>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</si>
  <si>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</si>
  <si>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</si>
  <si>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</si>
  <si>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</si>
  <si>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</si>
  <si>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</si>
  <si>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</si>
  <si>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</si>
  <si>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</si>
  <si>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</si>
  <si>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</si>
  <si>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</si>
  <si>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</si>
  <si>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</si>
  <si>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</si>
  <si>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</si>
  <si>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</si>
  <si>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</si>
  <si>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</si>
  <si>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</si>
  <si>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</si>
  <si>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</si>
  <si>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</si>
  <si>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</si>
  <si>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</si>
  <si>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</si>
  <si>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</si>
  <si>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</si>
  <si>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</si>
  <si>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</si>
  <si>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</si>
  <si>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</si>
  <si>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</si>
  <si>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</si>
  <si>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</si>
  <si>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</si>
  <si>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</si>
  <si>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</si>
  <si>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</si>
  <si>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</si>
  <si>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</si>
  <si>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</si>
  <si>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</si>
  <si>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</si>
  <si>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</si>
  <si>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</si>
  <si>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</si>
  <si>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</si>
  <si>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</si>
  <si>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</si>
  <si>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</si>
  <si>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</si>
  <si>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</si>
  <si>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</si>
  <si>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</si>
  <si>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</si>
  <si>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</si>
  <si>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</si>
  <si>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</si>
  <si>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</si>
  <si>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</si>
  <si>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</si>
  <si>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</si>
  <si>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</si>
  <si>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</si>
  <si>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</si>
  <si>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</si>
  <si>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</si>
  <si>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</si>
  <si>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</si>
  <si>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</si>
  <si>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</si>
  <si>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</si>
  <si>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</si>
  <si>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</si>
  <si>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</si>
  <si>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</si>
  <si>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</si>
  <si>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</si>
  <si>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</si>
  <si>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</si>
  <si>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</si>
  <si>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</si>
  <si>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</si>
  <si>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</si>
  <si>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</si>
  <si>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</si>
  <si>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</si>
  <si>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</si>
  <si>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</si>
  <si>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</si>
  <si>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</si>
  <si>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</si>
  <si>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</si>
  <si>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</si>
  <si>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</si>
  <si>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</si>
  <si>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</si>
  <si>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</si>
  <si>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</si>
  <si>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</si>
  <si>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</si>
  <si>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</si>
  <si>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</si>
  <si>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</si>
  <si>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</si>
  <si>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</si>
  <si>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</si>
  <si>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</si>
  <si>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</si>
  <si>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</si>
  <si>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</si>
  <si>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</si>
  <si>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</si>
  <si>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</si>
  <si>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</si>
  <si>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</si>
  <si>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</si>
  <si>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</si>
  <si>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</si>
  <si>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</si>
  <si>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</si>
  <si>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</si>
  <si>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</si>
  <si>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</si>
  <si>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</si>
  <si>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</si>
  <si>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</si>
  <si>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</si>
  <si>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</si>
  <si>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</si>
  <si>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</si>
  <si>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</si>
  <si>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</si>
  <si>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</si>
  <si>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</si>
  <si>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</si>
  <si>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</si>
  <si>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</si>
  <si>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</si>
  <si>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</si>
  <si>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</si>
  <si>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</si>
  <si>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</si>
  <si>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</si>
  <si>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</si>
  <si>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</si>
  <si>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</si>
  <si>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</si>
  <si>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</si>
  <si>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</si>
  <si>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</si>
  <si>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</si>
  <si>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</si>
  <si>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</si>
  <si>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</si>
  <si>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</si>
  <si>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</si>
  <si>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</si>
  <si>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</si>
  <si>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</si>
  <si>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</si>
  <si>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</si>
  <si>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</si>
  <si>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</si>
  <si>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</si>
  <si>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</si>
  <si>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</si>
  <si>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</si>
  <si>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</si>
  <si>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</si>
  <si>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</si>
  <si>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</si>
  <si>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</si>
  <si>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</si>
  <si>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</si>
  <si>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</si>
  <si>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</si>
  <si>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</si>
  <si>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</si>
  <si>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</si>
  <si>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</si>
  <si>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</si>
  <si>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</si>
  <si>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</si>
  <si>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</si>
  <si>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</si>
  <si>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</si>
  <si>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</si>
  <si>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</si>
  <si>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</si>
  <si>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</si>
  <si>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</si>
  <si>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</si>
  <si>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</si>
  <si>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</si>
  <si>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</si>
  <si>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</si>
  <si>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</si>
  <si>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</si>
  <si>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</si>
  <si>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</si>
  <si>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</si>
  <si>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</si>
  <si>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</si>
  <si>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</si>
  <si>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</si>
  <si>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</si>
  <si>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</si>
  <si>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</si>
  <si>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</si>
  <si>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</si>
  <si>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</si>
  <si>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</si>
  <si>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</si>
  <si>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</si>
  <si>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</si>
  <si>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</si>
  <si>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</si>
  <si>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</si>
  <si>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</si>
  <si>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</si>
  <si>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</si>
  <si>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</si>
  <si>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</si>
  <si>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</si>
  <si>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</si>
  <si>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</si>
  <si>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</si>
  <si>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</si>
  <si>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</si>
  <si>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</si>
  <si>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</si>
  <si>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</si>
  <si>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</si>
  <si>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</si>
  <si>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</si>
  <si>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</si>
  <si>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</si>
  <si>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</si>
  <si>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</si>
  <si>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</si>
  <si>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</si>
  <si>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</si>
  <si>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</si>
  <si>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</si>
  <si>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</si>
  <si>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</si>
  <si>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</si>
  <si>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</si>
  <si>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</si>
  <si>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</si>
  <si>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</si>
  <si>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</si>
  <si>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</si>
  <si>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</si>
  <si>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</si>
  <si>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</si>
  <si>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</si>
  <si>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</si>
  <si>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</si>
  <si>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</si>
  <si>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</si>
  <si>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</si>
  <si>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</si>
  <si>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</si>
  <si>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</si>
  <si>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</si>
  <si>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</si>
  <si>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</si>
  <si>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</si>
  <si>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</si>
  <si>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</si>
  <si>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</si>
  <si>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</si>
  <si>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</si>
  <si>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</si>
  <si>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</si>
  <si>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</si>
  <si>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</si>
  <si>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</si>
  <si>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</si>
  <si>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</si>
  <si>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</si>
  <si>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</si>
  <si>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</si>
  <si>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</si>
  <si>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</si>
  <si>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</si>
  <si>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</si>
  <si>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</si>
  <si>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</si>
  <si>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</si>
  <si>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</si>
  <si>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</si>
  <si>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</si>
  <si>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</si>
  <si>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</si>
  <si>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</si>
  <si>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</si>
  <si>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</si>
  <si>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</si>
  <si>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</si>
  <si>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</si>
  <si>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</si>
  <si>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</si>
  <si>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</si>
  <si>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</si>
  <si>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</si>
  <si>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</si>
  <si>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</si>
  <si>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</si>
  <si>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</si>
  <si>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</si>
  <si>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</si>
  <si>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</si>
  <si>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</si>
  <si>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</si>
  <si>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</si>
  <si>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</si>
  <si>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</si>
  <si>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</si>
  <si>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</si>
  <si>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</si>
  <si>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</si>
  <si>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</si>
  <si>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</si>
  <si>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</si>
  <si>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</si>
  <si>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</si>
  <si>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</si>
  <si>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</si>
  <si>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</si>
  <si>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</si>
  <si>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</si>
  <si>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</si>
  <si>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</si>
  <si>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</si>
  <si>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</si>
  <si>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</si>
  <si>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</si>
  <si>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</si>
  <si>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</si>
  <si>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</si>
  <si>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</si>
  <si>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</si>
  <si>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</si>
  <si>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</si>
  <si>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</si>
  <si>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</si>
  <si>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</si>
  <si>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</si>
  <si>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</si>
  <si>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</si>
  <si>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</si>
  <si>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</si>
  <si>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</si>
  <si>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</si>
  <si>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</si>
  <si>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</si>
  <si>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</si>
  <si>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</si>
  <si>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</si>
  <si>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</si>
  <si>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</si>
  <si>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</si>
  <si>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</si>
  <si>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</si>
  <si>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</si>
  <si>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</si>
  <si>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</si>
  <si>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</si>
  <si>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</si>
  <si>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</si>
  <si>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</si>
  <si>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</si>
  <si>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</si>
  <si>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</si>
  <si>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</si>
  <si>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</si>
  <si>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</si>
  <si>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</si>
  <si>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</si>
  <si>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</si>
  <si>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</si>
  <si>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</si>
  <si>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</si>
  <si>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</si>
  <si>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</si>
  <si>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</si>
  <si>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</si>
  <si>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</si>
  <si>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</si>
  <si>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</si>
  <si>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</si>
  <si>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</si>
  <si>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</si>
  <si>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</si>
  <si>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</si>
  <si>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</si>
  <si>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</si>
  <si>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</si>
  <si>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</si>
  <si>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</si>
  <si>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</si>
  <si>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</si>
  <si>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</si>
  <si>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</si>
  <si>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</si>
  <si>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</si>
  <si>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</si>
  <si>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</si>
  <si>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</si>
  <si>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</si>
  <si>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</si>
  <si>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</si>
  <si>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</si>
  <si>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</si>
  <si>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</si>
  <si>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</si>
  <si>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</si>
  <si>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</si>
  <si>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</si>
  <si>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</si>
  <si>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</si>
  <si>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</si>
  <si>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</si>
  <si>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</si>
  <si>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</si>
  <si>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</si>
  <si>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</si>
  <si>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</si>
  <si>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</si>
  <si>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</si>
  <si>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</si>
  <si>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</si>
  <si>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</si>
  <si>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</si>
  <si>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</si>
  <si>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</si>
  <si>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</si>
  <si>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</si>
  <si>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</si>
  <si>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</si>
  <si>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</si>
  <si>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</si>
  <si>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</si>
  <si>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</si>
  <si>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</si>
  <si>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</si>
  <si>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</si>
  <si>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</si>
  <si>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</si>
  <si>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</si>
  <si>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</si>
  <si>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</si>
  <si>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</si>
  <si>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</si>
  <si>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</si>
  <si>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</si>
  <si>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</si>
  <si>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</si>
  <si>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</si>
  <si>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</si>
  <si>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</si>
  <si>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</si>
  <si>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</si>
  <si>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</si>
  <si>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</si>
  <si>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</si>
  <si>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</si>
  <si>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</si>
  <si>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</si>
  <si>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</si>
  <si>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</si>
  <si>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</si>
  <si>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</si>
  <si>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</si>
  <si>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</si>
  <si>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</si>
  <si>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</si>
  <si>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</si>
  <si>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</si>
  <si>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</si>
  <si>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</si>
  <si>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</si>
  <si>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</si>
  <si>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</si>
  <si>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</si>
  <si>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</si>
  <si>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</si>
  <si>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</si>
  <si>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</si>
  <si>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</si>
  <si>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</si>
  <si>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</si>
  <si>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</si>
  <si>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</si>
  <si>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</si>
  <si>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</si>
  <si>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</si>
  <si>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</si>
  <si>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</si>
  <si>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</si>
  <si>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</si>
  <si>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</si>
  <si>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</si>
  <si>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</si>
  <si>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</si>
  <si>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</si>
  <si>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</si>
  <si>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</si>
  <si>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</si>
  <si>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</si>
  <si>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</si>
  <si>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</si>
  <si>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</si>
  <si>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</si>
  <si>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</si>
  <si>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</si>
  <si>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</si>
  <si>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</si>
  <si>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</si>
  <si>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</si>
  <si>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</si>
  <si>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</si>
  <si>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</si>
  <si>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</si>
  <si>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</si>
  <si>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</si>
  <si>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</si>
  <si>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</si>
  <si>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</si>
  <si>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</si>
  <si>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</si>
  <si>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</si>
  <si>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</si>
  <si>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</si>
  <si>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</si>
  <si>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</si>
  <si>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</si>
  <si>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</si>
  <si>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</si>
  <si>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</si>
  <si>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</si>
  <si>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</si>
  <si>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</si>
  <si>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</si>
  <si>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</si>
  <si>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</si>
  <si>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</si>
  <si>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</si>
  <si>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</si>
  <si>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</si>
  <si>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</si>
  <si>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</si>
  <si>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</si>
  <si>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</si>
  <si>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</si>
  <si>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</si>
  <si>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</si>
  <si>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</si>
  <si>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</si>
  <si>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</si>
  <si>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</si>
  <si>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</si>
  <si>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</si>
  <si>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</si>
  <si>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</si>
  <si>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</si>
  <si>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</si>
  <si>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</si>
  <si>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</si>
  <si>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</si>
  <si>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</si>
  <si>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</si>
  <si>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</si>
  <si>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</si>
  <si>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</si>
  <si>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</si>
  <si>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</si>
  <si>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</si>
  <si>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</si>
  <si>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</si>
  <si>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</si>
  <si>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</si>
  <si>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</si>
  <si>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</si>
  <si>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</si>
  <si>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</si>
  <si>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</si>
  <si>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</si>
  <si>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</si>
  <si>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</si>
  <si>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</si>
  <si>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</si>
  <si>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</si>
  <si>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</si>
  <si>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</si>
  <si>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</si>
  <si>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</si>
  <si>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</si>
  <si>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</si>
  <si>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</si>
  <si>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</si>
  <si>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</si>
  <si>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</si>
  <si>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</si>
  <si>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</si>
  <si>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</si>
  <si>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</si>
  <si>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</si>
  <si>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</si>
  <si>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</si>
  <si>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</si>
  <si>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</si>
  <si>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</si>
  <si>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</si>
  <si>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</si>
  <si>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</si>
  <si>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</si>
  <si>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</si>
  <si>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</si>
  <si>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</si>
  <si>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</si>
  <si>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</si>
  <si>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</si>
  <si>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</si>
  <si>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</si>
  <si>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</si>
  <si>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</si>
  <si>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</si>
  <si>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</si>
  <si>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</si>
  <si>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</si>
  <si>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</si>
  <si>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</si>
  <si>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</si>
  <si>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</si>
  <si>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</si>
  <si>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</si>
  <si>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</si>
  <si>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</si>
  <si>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</si>
  <si>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</si>
  <si>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</si>
  <si>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</si>
  <si>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</si>
  <si>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</si>
  <si>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</si>
  <si>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</si>
  <si>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</si>
  <si>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</si>
  <si>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</si>
  <si>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</si>
  <si>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</si>
  <si>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</si>
  <si>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</si>
  <si>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</si>
  <si>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</si>
  <si>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</si>
  <si>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</si>
  <si>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</si>
  <si>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</si>
  <si>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</si>
  <si>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</si>
  <si>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</si>
  <si>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</si>
  <si>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</si>
  <si>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</si>
  <si>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</si>
  <si>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</si>
  <si>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</si>
  <si>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</si>
  <si>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</si>
  <si>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</si>
  <si>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</si>
  <si>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</si>
  <si>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</si>
  <si>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</si>
  <si>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</si>
  <si>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</si>
  <si>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</si>
  <si>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</si>
  <si>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</si>
  <si>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</si>
  <si>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</si>
  <si>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</si>
  <si>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</si>
  <si>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</si>
  <si>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</si>
  <si>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</si>
  <si>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</si>
  <si>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</si>
  <si>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</si>
  <si>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</si>
  <si>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</si>
  <si>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</si>
  <si>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</si>
  <si>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</si>
  <si>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</si>
  <si>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</si>
  <si>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</si>
  <si>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</si>
  <si>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</si>
  <si>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</si>
  <si>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</si>
  <si>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</si>
  <si>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</si>
  <si>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</si>
  <si>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</si>
  <si>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</si>
  <si>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</si>
  <si>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</si>
  <si>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</si>
  <si>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</si>
  <si>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</si>
  <si>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</si>
  <si>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</si>
  <si>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</si>
  <si>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</si>
  <si>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</si>
  <si>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</si>
  <si>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</si>
  <si>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</si>
  <si>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</si>
  <si>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</si>
  <si>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</si>
  <si>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</si>
  <si>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</si>
  <si>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</si>
  <si>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</si>
  <si>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</si>
  <si>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</si>
  <si>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</si>
  <si>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</si>
  <si>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</si>
  <si>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</si>
  <si>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</si>
  <si>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</si>
  <si>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</si>
  <si>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</si>
  <si>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</si>
  <si>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</si>
  <si>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</si>
  <si>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</si>
  <si>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</si>
  <si>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</si>
  <si>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</si>
  <si>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</si>
  <si>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</si>
  <si>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</si>
  <si>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</si>
  <si>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</si>
  <si>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</si>
  <si>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</si>
  <si>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</si>
  <si>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</si>
  <si>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</si>
  <si>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</si>
  <si>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</si>
  <si>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</si>
  <si>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</si>
  <si>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</si>
  <si>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</si>
  <si>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</si>
  <si>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</si>
  <si>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</si>
  <si>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</si>
  <si>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</si>
  <si>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</si>
  <si>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</si>
  <si>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</si>
  <si>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</si>
  <si>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</si>
  <si>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</si>
  <si>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</si>
  <si>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</si>
  <si>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</si>
  <si>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</si>
  <si>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</si>
  <si>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</si>
  <si>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</si>
  <si>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</si>
  <si>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</si>
  <si>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</si>
  <si>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</si>
  <si>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</si>
  <si>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</si>
  <si>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</si>
  <si>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</si>
  <si>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</si>
  <si>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</si>
  <si>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</si>
  <si>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</si>
  <si>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</si>
  <si>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</si>
  <si>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</si>
  <si>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</si>
  <si>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</si>
  <si>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</si>
  <si>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</si>
  <si>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</si>
  <si>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</si>
  <si>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</si>
  <si>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</si>
  <si>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</si>
  <si>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</si>
  <si>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</si>
  <si>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</si>
  <si>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</si>
  <si>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</si>
  <si>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</si>
  <si>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</si>
  <si>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</si>
  <si>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</si>
  <si>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</si>
  <si>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</si>
  <si>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</si>
  <si>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</si>
  <si>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</si>
  <si>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</si>
  <si>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</si>
  <si>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</si>
  <si>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</si>
  <si>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</si>
  <si>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</si>
  <si>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</si>
  <si>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</si>
  <si>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</si>
  <si>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</si>
  <si>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</si>
  <si>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</si>
  <si>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</si>
  <si>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</si>
  <si>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</si>
  <si>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</si>
  <si>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</si>
  <si>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</si>
  <si>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</si>
  <si>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</si>
  <si>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</si>
  <si>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</si>
  <si>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</si>
  <si>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</si>
  <si>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</si>
  <si>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</si>
  <si>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</si>
  <si>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</si>
  <si>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</si>
  <si>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</si>
  <si>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</si>
  <si>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</si>
  <si>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</si>
  <si>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</si>
  <si>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</si>
  <si>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</si>
  <si>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</si>
  <si>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</si>
  <si>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</si>
  <si>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</si>
  <si>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</si>
  <si>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</si>
  <si>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</si>
  <si>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</si>
  <si>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</si>
  <si>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</si>
  <si>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</si>
  <si>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</si>
  <si>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</si>
  <si>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</si>
  <si>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</si>
  <si>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</si>
  <si>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</si>
  <si>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</si>
  <si>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</si>
  <si>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</si>
  <si>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</si>
  <si>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</si>
  <si>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</si>
  <si>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</si>
  <si>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</si>
  <si>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</si>
  <si>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</si>
  <si>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</si>
  <si>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</si>
  <si>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</si>
  <si>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</si>
  <si>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</si>
  <si>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</si>
  <si>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</si>
  <si>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</si>
  <si>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</si>
  <si>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</si>
  <si>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</si>
  <si>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</si>
  <si>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</si>
  <si>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</si>
  <si>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</si>
  <si>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</si>
  <si>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</si>
  <si>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</si>
  <si>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</si>
  <si>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</si>
  <si>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</si>
  <si>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</si>
  <si>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</si>
  <si>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</si>
  <si>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</si>
  <si>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</si>
  <si>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</si>
  <si>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</si>
  <si>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</si>
  <si>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</si>
  <si>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</si>
  <si>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</si>
  <si>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</si>
  <si>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</si>
  <si>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</si>
  <si>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</si>
  <si>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</si>
  <si>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</si>
  <si>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</si>
  <si>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</si>
  <si>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</si>
  <si>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</si>
  <si>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</si>
  <si>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</si>
  <si>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</si>
  <si>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</si>
  <si>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</si>
  <si>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</si>
  <si>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</si>
  <si>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</si>
  <si>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</si>
  <si>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</si>
  <si>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</si>
  <si>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</si>
  <si>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</si>
  <si>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</si>
  <si>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</si>
  <si>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</si>
  <si>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</si>
  <si>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</si>
  <si>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</si>
  <si>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</si>
  <si>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</si>
  <si>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</si>
  <si>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</si>
  <si>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</si>
  <si>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</si>
  <si>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</si>
  <si>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</si>
  <si>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</si>
  <si>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</si>
  <si>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</si>
  <si>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</si>
  <si>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</si>
  <si>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</si>
  <si>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</si>
  <si>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</si>
  <si>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</si>
  <si>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</si>
  <si>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</si>
  <si>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</si>
  <si>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</si>
  <si>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</si>
  <si>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</si>
  <si>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</si>
  <si>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</si>
  <si>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</si>
  <si>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</si>
  <si>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</si>
  <si>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</si>
  <si>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</si>
  <si>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</si>
  <si>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</si>
  <si>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</si>
  <si>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</si>
  <si>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</si>
  <si>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</si>
  <si>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</si>
  <si>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</si>
  <si>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</si>
  <si>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</si>
  <si>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</si>
  <si>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</si>
  <si>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</si>
  <si>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</si>
  <si>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</si>
  <si>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</si>
  <si>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</si>
  <si>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</si>
  <si>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</si>
  <si>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</si>
  <si>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</si>
  <si>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</si>
  <si>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</si>
  <si>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</si>
  <si>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</si>
  <si>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</si>
  <si>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</si>
  <si>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</si>
  <si>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</si>
  <si>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</si>
  <si>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</si>
  <si>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</si>
  <si>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</si>
  <si>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</si>
  <si>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</si>
  <si>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</si>
  <si>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</si>
  <si>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</si>
  <si>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</si>
  <si>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</si>
  <si>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</si>
  <si>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</si>
  <si>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</si>
  <si>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</si>
  <si>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</si>
  <si>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</si>
  <si>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</si>
  <si>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</si>
  <si>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</si>
  <si>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</si>
  <si>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</si>
  <si>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</si>
  <si>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</si>
  <si>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</si>
  <si>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</si>
  <si>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</si>
  <si>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</si>
  <si>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</si>
  <si>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</si>
  <si>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</si>
  <si>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</si>
  <si>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</si>
  <si>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</si>
  <si>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</si>
  <si>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</si>
  <si>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</si>
  <si>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</si>
  <si>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</si>
  <si>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</si>
  <si>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</si>
  <si>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</si>
  <si>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</si>
  <si>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</si>
  <si>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</si>
  <si>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</si>
  <si>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</si>
  <si>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</si>
  <si>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</si>
  <si>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</si>
  <si>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</si>
  <si>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</si>
  <si>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</si>
  <si>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</si>
  <si>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</si>
  <si>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</si>
  <si>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</si>
  <si>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</si>
  <si>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</si>
  <si>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</si>
  <si>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</si>
  <si>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</si>
  <si>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</si>
  <si>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</si>
  <si>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</si>
  <si>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</si>
  <si>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</si>
  <si>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</si>
  <si>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</si>
  <si>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</si>
  <si>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</si>
  <si>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</si>
  <si>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</si>
  <si>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</si>
  <si>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</si>
  <si>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</si>
  <si>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</si>
  <si>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</si>
  <si>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</si>
  <si>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</si>
  <si>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</si>
  <si>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</si>
  <si>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</si>
  <si>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</si>
  <si>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</si>
  <si>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</si>
  <si>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</si>
  <si>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</si>
  <si>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</si>
  <si>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</si>
  <si>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</si>
  <si>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</si>
  <si>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</si>
  <si>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</si>
  <si>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</si>
  <si>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</si>
  <si>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</si>
  <si>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</si>
  <si>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</si>
  <si>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</si>
  <si>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</si>
  <si>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</si>
  <si>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</si>
  <si>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</si>
  <si>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</si>
  <si>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</si>
  <si>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</si>
  <si>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</si>
  <si>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</si>
  <si>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</si>
  <si>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</si>
  <si>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</si>
  <si>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</si>
  <si>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</si>
  <si>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</si>
  <si>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</si>
  <si>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</si>
  <si>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</si>
  <si>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</si>
  <si>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</si>
  <si>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</si>
  <si>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</si>
  <si>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</si>
  <si>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</si>
  <si>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</si>
  <si>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</si>
  <si>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</si>
  <si>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</si>
  <si>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</si>
  <si>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</si>
  <si>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</si>
  <si>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</si>
  <si>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</si>
  <si>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</si>
  <si>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</si>
  <si>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</si>
  <si>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</si>
  <si>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</si>
  <si>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</si>
  <si>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</si>
  <si>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</si>
  <si>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</si>
  <si>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</si>
  <si>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</si>
  <si>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</si>
  <si>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</si>
  <si>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</si>
  <si>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</si>
  <si>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</si>
  <si>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</si>
  <si>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</si>
  <si>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</si>
  <si>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</si>
  <si>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</si>
  <si>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</si>
  <si>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</si>
  <si>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</si>
  <si>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</si>
  <si>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</si>
  <si>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</si>
  <si>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</si>
  <si>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</si>
  <si>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</si>
  <si>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</si>
  <si>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</si>
  <si>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</si>
  <si>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</si>
  <si>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</si>
  <si>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</si>
  <si>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</si>
  <si>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</si>
  <si>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</si>
  <si>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</si>
  <si>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</si>
  <si>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</si>
  <si>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</si>
  <si>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</si>
  <si>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</si>
  <si>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</si>
  <si>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</si>
  <si>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</si>
  <si>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</si>
  <si>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</si>
  <si>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</si>
  <si>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</si>
  <si>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</si>
  <si>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</si>
  <si>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</si>
  <si>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</si>
  <si>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</si>
  <si>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</si>
  <si>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</si>
  <si>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</si>
  <si>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</si>
  <si>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</si>
  <si>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</si>
  <si>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</si>
  <si>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</si>
  <si>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</si>
  <si>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</si>
  <si>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</si>
  <si>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</si>
  <si>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</si>
  <si>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</si>
  <si>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</si>
  <si>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</si>
  <si>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</si>
  <si>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</si>
  <si>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</si>
  <si>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</si>
  <si>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</si>
  <si>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</si>
  <si>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</si>
  <si>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</si>
  <si>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</si>
  <si>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</si>
  <si>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</si>
  <si>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</si>
  <si>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</si>
  <si>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</si>
  <si>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</si>
  <si>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</si>
  <si>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</si>
  <si>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</si>
  <si>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</si>
  <si>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</si>
  <si>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</si>
  <si>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</si>
  <si>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</si>
  <si>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</si>
  <si>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</si>
  <si>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</si>
  <si>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</si>
  <si>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</si>
  <si>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</si>
  <si>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</si>
  <si>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</si>
  <si>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</si>
  <si>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</si>
  <si>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</si>
  <si>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</si>
  <si>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</si>
  <si>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</si>
  <si>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</si>
  <si>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</si>
  <si>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</si>
  <si>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</si>
  <si>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</si>
  <si>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</si>
  <si>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</si>
  <si>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</si>
  <si>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</si>
  <si>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</si>
  <si>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</si>
  <si>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</si>
  <si>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</si>
  <si>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</si>
  <si>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</si>
  <si>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</si>
  <si>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</si>
  <si>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</si>
  <si>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</si>
  <si>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</si>
  <si>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</si>
  <si>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</si>
  <si>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</si>
  <si>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</si>
  <si>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</si>
  <si>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</si>
  <si>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</si>
  <si>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</si>
  <si>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</si>
  <si>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</si>
  <si>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</si>
  <si>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</si>
  <si>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</si>
  <si>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</si>
  <si>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</si>
  <si>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</si>
  <si>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</si>
  <si>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</si>
  <si>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</si>
  <si>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</si>
  <si>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</si>
  <si>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</si>
  <si>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</si>
  <si>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</si>
  <si>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</si>
  <si>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</si>
  <si>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</si>
  <si>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</si>
  <si>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</si>
  <si>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</si>
  <si>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</si>
  <si>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</si>
  <si>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</si>
  <si>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</si>
  <si>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</si>
  <si>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</si>
  <si>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</si>
  <si>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</si>
  <si>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</si>
  <si>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</si>
  <si>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</si>
  <si>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</si>
  <si>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</si>
  <si>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</si>
  <si>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</si>
  <si>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</si>
  <si>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</si>
  <si>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</si>
  <si>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</si>
  <si>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</si>
  <si>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</si>
  <si>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</si>
  <si>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</si>
  <si>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</si>
  <si>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</si>
  <si>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</si>
  <si>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</si>
  <si>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</si>
  <si>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</si>
  <si>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</si>
  <si>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</si>
  <si>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</si>
  <si>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</si>
  <si>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</si>
  <si>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</si>
  <si>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</si>
  <si>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</si>
  <si>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</si>
  <si>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</si>
  <si>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</si>
  <si>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</si>
  <si>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</si>
  <si>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</si>
  <si>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</si>
  <si>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</si>
  <si>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</si>
  <si>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</si>
  <si>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</si>
  <si>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</si>
  <si>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</si>
  <si>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</si>
  <si>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</si>
  <si>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</si>
  <si>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</si>
  <si>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</si>
  <si>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</si>
  <si>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</si>
  <si>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</si>
  <si>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</si>
  <si>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</si>
  <si>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</si>
  <si>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</si>
  <si>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</si>
  <si>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</si>
  <si>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</si>
  <si>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</si>
  <si>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</si>
  <si>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</si>
  <si>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</si>
  <si>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</si>
  <si>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</si>
  <si>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</si>
  <si>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</si>
  <si>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</si>
  <si>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</si>
  <si>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</si>
  <si>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</si>
  <si>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</si>
  <si>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</si>
  <si>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</si>
  <si>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</si>
  <si>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</si>
  <si>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</si>
  <si>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</si>
  <si>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</si>
  <si>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</si>
  <si>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</si>
  <si>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</si>
  <si>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</si>
  <si>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</si>
  <si>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</si>
  <si>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</si>
  <si>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</si>
  <si>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</si>
  <si>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</si>
  <si>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</si>
  <si>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</si>
  <si>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</si>
  <si>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</si>
  <si>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</si>
  <si>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</si>
  <si>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</si>
  <si>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</si>
  <si>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</si>
  <si>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</si>
  <si>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</si>
  <si>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</si>
  <si>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</si>
  <si>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</si>
  <si>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</si>
  <si>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</si>
  <si>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</si>
  <si>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</si>
  <si>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</si>
  <si>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</si>
  <si>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</si>
  <si>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</si>
  <si>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</si>
  <si>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</si>
  <si>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</si>
  <si>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</si>
  <si>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</si>
  <si>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</si>
  <si>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</si>
  <si>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</si>
  <si>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</si>
  <si>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</si>
  <si>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</si>
  <si>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</si>
  <si>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</si>
  <si>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</si>
  <si>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</si>
  <si>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</si>
  <si>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</si>
  <si>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</si>
  <si>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</si>
  <si>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</si>
  <si>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</si>
  <si>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</si>
  <si>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</si>
  <si>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</si>
  <si>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</si>
  <si>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</si>
  <si>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</si>
  <si>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</si>
  <si>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</si>
  <si>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</si>
  <si>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</si>
  <si>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</si>
  <si>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</si>
  <si>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</si>
  <si>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</si>
  <si>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</si>
  <si>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</si>
  <si>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</si>
  <si>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</si>
  <si>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</si>
  <si>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</si>
  <si>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</si>
  <si>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</si>
  <si>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</si>
  <si>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</si>
  <si>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</si>
  <si>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</si>
  <si>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</si>
  <si>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</si>
  <si>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</si>
  <si>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</si>
  <si>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</si>
  <si>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</si>
  <si>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</si>
  <si>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</si>
  <si>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</si>
  <si>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</si>
  <si>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</si>
  <si>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</si>
  <si>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</si>
  <si>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</si>
  <si>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</si>
  <si>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</si>
  <si>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</si>
  <si>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</si>
  <si>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</si>
  <si>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</si>
  <si>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</si>
  <si>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</si>
  <si>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</si>
  <si>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</si>
  <si>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</si>
  <si>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</si>
  <si>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</si>
  <si>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</si>
  <si>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</si>
  <si>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</si>
  <si>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</si>
  <si>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</si>
  <si>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</si>
  <si>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</si>
  <si>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</si>
  <si>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</si>
  <si>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</si>
  <si>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</si>
  <si>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</si>
  <si>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</si>
  <si>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</si>
  <si>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</si>
  <si>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</si>
  <si>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</si>
  <si>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</si>
  <si>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</si>
  <si>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</si>
  <si>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</si>
  <si>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</si>
  <si>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</si>
  <si>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</si>
  <si>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</si>
  <si>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</si>
  <si>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</si>
  <si>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</si>
  <si>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</si>
  <si>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</si>
  <si>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</si>
  <si>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</si>
  <si>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</si>
  <si>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</si>
  <si>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</si>
  <si>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</si>
  <si>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</si>
  <si>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</si>
  <si>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</si>
  <si>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</si>
  <si>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</si>
  <si>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</si>
  <si>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</si>
  <si>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</si>
  <si>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</si>
  <si>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</si>
  <si>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</si>
  <si>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</si>
  <si>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</si>
  <si>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</si>
  <si>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</si>
  <si>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</si>
  <si>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</si>
  <si>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</si>
  <si>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</si>
  <si>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</si>
  <si>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</si>
  <si>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</si>
  <si>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</si>
  <si>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</si>
  <si>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</si>
  <si>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</si>
  <si>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</si>
  <si>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</si>
  <si>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</si>
  <si>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</si>
  <si>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</si>
  <si>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</si>
  <si>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</si>
  <si>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</si>
  <si>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</si>
  <si>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</si>
  <si>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</si>
  <si>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</si>
  <si>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</si>
  <si>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</si>
  <si>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</si>
  <si>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</si>
  <si>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</si>
  <si>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</si>
  <si>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</si>
  <si>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</si>
  <si>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</si>
  <si>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</si>
  <si>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</si>
  <si>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</si>
  <si>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</si>
  <si>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</si>
  <si>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</si>
  <si>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</si>
  <si>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</si>
  <si>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</si>
  <si>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</si>
  <si>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</si>
  <si>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</si>
  <si>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</si>
  <si>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</si>
  <si>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</si>
  <si>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</si>
  <si>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</si>
  <si>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</si>
  <si>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</si>
  <si>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</si>
  <si>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</si>
  <si>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</si>
  <si>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</si>
  <si>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</si>
  <si>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</si>
  <si>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</si>
  <si>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</si>
  <si>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</si>
  <si>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</si>
  <si>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</si>
  <si>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</si>
  <si>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</si>
  <si>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</si>
  <si>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</si>
  <si>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</si>
  <si>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</si>
  <si>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</si>
  <si>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</si>
  <si>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</si>
  <si>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</si>
  <si>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</si>
  <si>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</si>
  <si>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</si>
  <si>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</si>
  <si>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</si>
  <si>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</si>
  <si>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</si>
  <si>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</si>
  <si>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</si>
  <si>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</si>
  <si>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</si>
  <si>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</si>
  <si>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</si>
  <si>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</si>
  <si>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</si>
  <si>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</si>
  <si>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</si>
  <si>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</si>
  <si>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</si>
  <si>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</si>
  <si>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</si>
  <si>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</si>
  <si>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</si>
  <si>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</si>
  <si>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</si>
  <si>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</si>
  <si>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</si>
  <si>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</si>
  <si>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</si>
  <si>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</si>
  <si>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</si>
  <si>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</si>
  <si>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</si>
  <si>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</si>
  <si>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</si>
  <si>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</si>
  <si>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</si>
  <si>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</si>
  <si>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</si>
  <si>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</si>
  <si>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</si>
  <si>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</si>
  <si>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</si>
  <si>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</si>
  <si>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</si>
  <si>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</si>
  <si>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</si>
  <si>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</si>
  <si>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</si>
  <si>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</si>
  <si>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</si>
  <si>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</si>
  <si>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</si>
  <si>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</si>
  <si>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</si>
  <si>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</si>
  <si>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</si>
  <si>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</si>
  <si>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</si>
  <si>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</si>
  <si>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</si>
  <si>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</si>
  <si>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</si>
  <si>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</si>
  <si>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</si>
  <si>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</si>
  <si>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</si>
  <si>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</si>
  <si>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</si>
  <si>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</si>
  <si>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</si>
  <si>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</si>
  <si>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</si>
  <si>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</si>
  <si>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</si>
  <si>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</si>
  <si>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</si>
  <si>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</si>
  <si>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</si>
  <si>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</si>
  <si>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</si>
  <si>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</si>
  <si>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</si>
  <si>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</si>
  <si>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</si>
  <si>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</si>
  <si>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</si>
  <si>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</si>
  <si>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</si>
  <si>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</si>
  <si>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</si>
  <si>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</si>
  <si>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</si>
  <si>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</si>
  <si>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</si>
  <si>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</si>
  <si>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</si>
  <si>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</si>
  <si>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</si>
  <si>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</si>
  <si>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</si>
  <si>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</si>
  <si>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</si>
  <si>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</si>
  <si>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</si>
  <si>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</si>
  <si>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</si>
  <si>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</si>
  <si>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</si>
  <si>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</si>
  <si>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</si>
  <si>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</si>
  <si>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</si>
  <si>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</si>
  <si>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</si>
  <si>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</si>
  <si>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</si>
  <si>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</si>
  <si>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</si>
  <si>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</si>
  <si>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</si>
  <si>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</si>
  <si>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</si>
  <si>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</si>
  <si>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</si>
  <si>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</si>
  <si>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</si>
  <si>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</si>
  <si>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</si>
  <si>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</si>
  <si>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</si>
  <si>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</si>
  <si>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</si>
  <si>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</si>
  <si>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</si>
  <si>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</si>
  <si>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</si>
  <si>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</si>
  <si>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</si>
  <si>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</si>
  <si>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</si>
  <si>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</si>
  <si>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</si>
  <si>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</si>
  <si>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</si>
  <si>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</si>
  <si>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</si>
  <si>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</si>
  <si>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</si>
  <si>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</si>
  <si>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</si>
  <si>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</si>
  <si>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</si>
  <si>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</si>
  <si>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</si>
  <si>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</si>
  <si>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</si>
  <si>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</si>
  <si>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</si>
  <si>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</si>
  <si>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</si>
  <si>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</si>
  <si>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</si>
  <si>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</si>
  <si>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</si>
  <si>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</si>
  <si>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</si>
  <si>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</si>
  <si>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</si>
  <si>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</si>
  <si>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</si>
  <si>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</si>
  <si>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</si>
  <si>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</si>
  <si>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</si>
  <si>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</si>
  <si>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</si>
  <si>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</si>
  <si>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</si>
  <si>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</si>
  <si>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</si>
  <si>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</si>
  <si>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</si>
  <si>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</si>
  <si>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</si>
  <si>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</si>
  <si>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</si>
  <si>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</si>
  <si>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</si>
  <si>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</si>
  <si>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</si>
  <si>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</si>
  <si>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</si>
  <si>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</si>
  <si>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</si>
  <si>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</si>
  <si>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</si>
  <si>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</si>
  <si>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</si>
  <si>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</si>
  <si>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</si>
  <si>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</si>
  <si>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</si>
  <si>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</si>
  <si>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</si>
  <si>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</si>
  <si>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</si>
  <si>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</si>
  <si>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</si>
  <si>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</si>
  <si>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</si>
  <si>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</si>
  <si>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</si>
  <si>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</si>
  <si>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</si>
  <si>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</si>
  <si>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</si>
  <si>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</si>
  <si>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</si>
  <si>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</si>
  <si>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</si>
  <si>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</si>
  <si>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</si>
  <si>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</si>
  <si>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</si>
  <si>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</si>
  <si>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</si>
  <si>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</si>
  <si>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</si>
  <si>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</si>
  <si>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</si>
  <si>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</si>
  <si>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</si>
  <si>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</si>
  <si>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</si>
  <si>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</si>
  <si>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</si>
  <si>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</si>
  <si>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</si>
  <si>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</si>
  <si>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</si>
  <si>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</si>
  <si>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</si>
  <si>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</si>
  <si>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</si>
  <si>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</si>
  <si>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</si>
  <si>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</si>
  <si>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</si>
  <si>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</si>
  <si>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</si>
  <si>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</si>
  <si>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</si>
  <si>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</si>
  <si>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</si>
  <si>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</si>
  <si>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</si>
  <si>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</si>
  <si>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</si>
  <si>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</si>
  <si>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</si>
  <si>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</si>
  <si>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</si>
  <si>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</si>
  <si>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</si>
  <si>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</si>
  <si>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</si>
  <si>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</si>
  <si>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</si>
  <si>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</si>
  <si>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</si>
  <si>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</si>
  <si>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</si>
  <si>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</si>
  <si>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</si>
  <si>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</si>
  <si>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</si>
  <si>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</si>
  <si>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</si>
  <si>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</si>
  <si>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</si>
  <si>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</si>
  <si>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</si>
  <si>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</si>
  <si>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</si>
  <si>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</si>
  <si>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</si>
  <si>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</si>
  <si>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</si>
  <si>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</si>
  <si>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</si>
  <si>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</si>
  <si>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</si>
  <si>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</si>
  <si>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</si>
  <si>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</si>
  <si>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</si>
  <si>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</si>
  <si>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</si>
  <si>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</si>
  <si>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</si>
  <si>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</si>
  <si>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</si>
  <si>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</si>
  <si>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</si>
  <si>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</si>
  <si>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</si>
  <si>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</si>
  <si>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</si>
  <si>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</si>
  <si>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</si>
  <si>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</si>
  <si>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</si>
  <si>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</si>
  <si>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</si>
  <si>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</si>
  <si>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</si>
  <si>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</si>
  <si>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</si>
  <si>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</si>
  <si>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</si>
  <si>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</si>
  <si>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</si>
  <si>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</si>
  <si>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</si>
  <si>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</si>
  <si>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</si>
  <si>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</si>
  <si>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</si>
  <si>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</si>
  <si>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</si>
  <si>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</si>
  <si>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</si>
  <si>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</si>
  <si>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</si>
  <si>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</si>
  <si>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</si>
  <si>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</si>
  <si>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</si>
  <si>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</si>
  <si>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</si>
  <si>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</si>
  <si>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</si>
  <si>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</si>
  <si>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</si>
  <si>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</si>
  <si>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</si>
  <si>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</si>
  <si>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</si>
  <si>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</si>
  <si>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</si>
  <si>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</si>
  <si>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</si>
  <si>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</si>
  <si>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</si>
  <si>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</si>
  <si>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</si>
  <si>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</si>
  <si>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</si>
  <si>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</si>
  <si>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</si>
  <si>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</si>
  <si>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</si>
  <si>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</si>
  <si>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</si>
  <si>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</si>
  <si>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</si>
  <si>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</si>
  <si>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</si>
  <si>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</si>
  <si>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</si>
  <si>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</si>
  <si>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</si>
  <si>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</si>
  <si>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</si>
  <si>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</si>
  <si>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</si>
  <si>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</si>
  <si>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</si>
  <si>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</si>
  <si>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</si>
  <si>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</si>
  <si>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</si>
  <si>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</si>
  <si>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</si>
  <si>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</si>
  <si>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</si>
  <si>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</si>
  <si>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</si>
  <si>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</si>
  <si>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</si>
  <si>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</si>
  <si>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</si>
  <si>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</si>
  <si>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</si>
  <si>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</si>
  <si>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</si>
  <si>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</si>
  <si>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</si>
  <si>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</si>
  <si>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</si>
  <si>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</si>
  <si>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</si>
  <si>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</si>
  <si>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</si>
  <si>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</si>
  <si>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</si>
  <si>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</si>
  <si>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</si>
  <si>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</si>
  <si>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</si>
  <si>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</si>
  <si>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</si>
  <si>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</si>
  <si>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</si>
  <si>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</si>
  <si>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</si>
  <si>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</si>
  <si>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</si>
  <si>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</si>
  <si>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</si>
  <si>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</si>
  <si>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</si>
  <si>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</si>
  <si>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</si>
  <si>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</si>
  <si>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</si>
  <si>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</si>
  <si>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</si>
  <si>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</si>
  <si>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</si>
  <si>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</si>
  <si>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</si>
  <si>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</si>
  <si>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</si>
  <si>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</si>
  <si>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</si>
  <si>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</si>
  <si>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</si>
  <si>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</si>
  <si>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</si>
  <si>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</si>
  <si>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</si>
  <si>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</si>
  <si>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</si>
  <si>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</si>
  <si>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</si>
  <si>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</si>
  <si>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</si>
  <si>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</si>
  <si>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</si>
  <si>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</si>
  <si>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</si>
  <si>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</si>
  <si>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</si>
  <si>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</si>
  <si>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</si>
  <si>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</si>
  <si>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</si>
  <si>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</si>
  <si>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</si>
  <si>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</si>
  <si>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</si>
  <si>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</si>
  <si>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</si>
  <si>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</si>
  <si>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</si>
  <si>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</si>
  <si>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</si>
  <si>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</si>
  <si>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</si>
  <si>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</si>
  <si>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</si>
  <si>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</si>
  <si>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</si>
  <si>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</si>
  <si>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</si>
  <si>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</si>
  <si>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</si>
  <si>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</si>
  <si>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</si>
  <si>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</si>
  <si>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</si>
  <si>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</si>
  <si>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</si>
  <si>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</si>
  <si>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</si>
  <si>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</si>
  <si>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</si>
  <si>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</si>
  <si>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</si>
  <si>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</si>
  <si>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</si>
  <si>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</si>
  <si>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</si>
  <si>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</si>
  <si>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</si>
  <si>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</si>
  <si>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</si>
  <si>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</si>
  <si>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</si>
  <si>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</si>
  <si>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</si>
  <si>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</si>
  <si>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</si>
  <si>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</si>
  <si>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</si>
  <si>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</si>
  <si>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</si>
  <si>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</si>
  <si>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</si>
  <si>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</si>
  <si>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</si>
  <si>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</si>
  <si>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</si>
  <si>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</si>
  <si>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</si>
  <si>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</si>
  <si>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</si>
  <si>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</si>
  <si>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</si>
  <si>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</si>
  <si>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</si>
  <si>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</si>
  <si>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</si>
  <si>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</si>
  <si>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</si>
  <si>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</si>
  <si>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</si>
  <si>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</si>
  <si>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</si>
  <si>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</si>
  <si>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</si>
  <si>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</si>
  <si>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</si>
  <si>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</si>
  <si>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</si>
  <si>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</si>
  <si>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</si>
  <si>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</si>
  <si>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</si>
  <si>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</si>
  <si>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</si>
  <si>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</si>
  <si>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</si>
  <si>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</si>
  <si>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</si>
  <si>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</si>
  <si>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</si>
  <si>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</si>
  <si>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</si>
  <si>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</si>
  <si>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</si>
  <si>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</si>
  <si>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</si>
  <si>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</si>
  <si>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</si>
  <si>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</si>
  <si>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</si>
  <si>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</si>
  <si>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</si>
  <si>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</si>
  <si>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</si>
  <si>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</si>
  <si>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</si>
  <si>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</si>
  <si>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</si>
  <si>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</si>
  <si>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</si>
  <si>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</si>
  <si>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</si>
  <si>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</si>
  <si>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</si>
  <si>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</si>
  <si>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</si>
  <si>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</si>
  <si>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</si>
  <si>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</si>
  <si>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</si>
  <si>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</si>
  <si>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</si>
  <si>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</si>
  <si>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</si>
  <si>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</si>
  <si>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</si>
  <si>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</si>
  <si>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</si>
  <si>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</si>
  <si>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</si>
  <si>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</si>
  <si>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</si>
  <si>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</si>
  <si>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</si>
  <si>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</si>
  <si>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</si>
  <si>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</si>
  <si>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</si>
  <si>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</si>
  <si>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</si>
  <si>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</si>
  <si>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</si>
  <si>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</si>
  <si>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</si>
  <si>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</si>
  <si>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</si>
  <si>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</si>
  <si>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</si>
  <si>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</si>
  <si>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</si>
  <si>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</si>
  <si>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</si>
  <si>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</si>
  <si>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</si>
  <si>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</si>
  <si>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</si>
  <si>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</si>
  <si>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</si>
  <si>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</si>
  <si>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</si>
  <si>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</si>
  <si>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</si>
  <si>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</si>
  <si>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</si>
  <si>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</si>
  <si>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</si>
  <si>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</si>
  <si>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</si>
  <si>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</si>
  <si>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</si>
  <si>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</si>
  <si>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</si>
  <si>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</si>
  <si>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</si>
  <si>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</si>
  <si>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</si>
  <si>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</si>
  <si>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</si>
  <si>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</si>
  <si>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</si>
  <si>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</si>
  <si>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</si>
  <si>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</si>
  <si>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</si>
  <si>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</si>
  <si>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</si>
  <si>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</si>
  <si>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</si>
  <si>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</si>
  <si>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</si>
  <si>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</si>
  <si>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</si>
  <si>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</si>
  <si>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</si>
  <si>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</si>
  <si>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</si>
  <si>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</si>
  <si>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</si>
  <si>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</si>
  <si>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</si>
  <si>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</si>
  <si>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</si>
  <si>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</si>
  <si>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</si>
  <si>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</si>
  <si>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</si>
  <si>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</si>
  <si>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</si>
  <si>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</si>
  <si>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</si>
  <si>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</si>
  <si>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</si>
  <si>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</si>
  <si>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</si>
  <si>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</si>
  <si>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</si>
  <si>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</si>
  <si>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</si>
  <si>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</si>
  <si>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</si>
  <si>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</si>
  <si>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</si>
  <si>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</si>
  <si>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</si>
  <si>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</si>
  <si>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</si>
  <si>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</si>
  <si>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</si>
  <si>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</si>
  <si>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</si>
  <si>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</si>
  <si>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</si>
  <si>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</si>
  <si>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</si>
  <si>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</si>
  <si>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</si>
  <si>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</si>
  <si>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</si>
  <si>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</si>
  <si>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</si>
  <si>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</si>
  <si>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</si>
  <si>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</si>
  <si>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</si>
  <si>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</si>
  <si>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</si>
  <si>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</si>
  <si>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</si>
  <si>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</si>
  <si>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</si>
  <si>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</si>
  <si>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</si>
  <si>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</si>
  <si>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</si>
  <si>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</si>
  <si>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</si>
  <si>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</si>
  <si>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</si>
  <si>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</si>
  <si>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</si>
  <si>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</si>
  <si>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</si>
  <si>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</si>
  <si>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</si>
  <si>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</si>
  <si>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</si>
  <si>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</si>
  <si>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</si>
  <si>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</si>
  <si>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</si>
  <si>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</si>
  <si>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</si>
  <si>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</si>
  <si>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</si>
  <si>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</si>
  <si>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</si>
  <si>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</si>
  <si>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</si>
  <si>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</si>
  <si>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</si>
  <si>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</si>
  <si>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</si>
  <si>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</si>
  <si>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</si>
  <si>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</si>
  <si>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</si>
  <si>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</si>
  <si>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</si>
  <si>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</si>
  <si>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</si>
  <si>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</si>
  <si>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</si>
  <si>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</si>
  <si>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</si>
  <si>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</si>
  <si>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</si>
  <si>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</si>
  <si>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</si>
  <si>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</si>
  <si>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</si>
  <si>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</si>
  <si>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</si>
  <si>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</si>
  <si>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</si>
  <si>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</si>
  <si>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</si>
  <si>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</si>
  <si>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</si>
  <si>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</si>
  <si>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</si>
  <si>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</si>
  <si>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</si>
  <si>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</si>
  <si>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</si>
  <si>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</si>
  <si>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</si>
  <si>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</si>
  <si>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</si>
  <si>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</si>
  <si>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</si>
  <si>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</si>
  <si>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</si>
  <si>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</si>
  <si>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</si>
  <si>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</si>
  <si>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</si>
  <si>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</si>
  <si>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</si>
  <si>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</si>
  <si>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</si>
  <si>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</si>
  <si>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</si>
  <si>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</si>
  <si>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</si>
  <si>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</si>
  <si>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</si>
  <si>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</si>
  <si>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</si>
  <si>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</si>
  <si>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</si>
  <si>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</si>
  <si>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</si>
  <si>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</si>
  <si>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</si>
  <si>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</si>
  <si>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</si>
  <si>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</si>
  <si>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</si>
  <si>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</si>
  <si>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</si>
  <si>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</si>
  <si>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</si>
  <si>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</si>
  <si>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</si>
  <si>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</si>
  <si>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</si>
  <si>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</si>
  <si>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</si>
  <si>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</si>
  <si>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</si>
  <si>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</si>
  <si>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</si>
  <si>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</si>
  <si>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</si>
  <si>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</si>
  <si>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</si>
  <si>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</si>
  <si>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</si>
  <si>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</si>
  <si>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</si>
  <si>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</si>
  <si>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</si>
  <si>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</si>
  <si>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</si>
  <si>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</si>
  <si>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</si>
  <si>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</si>
  <si>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</si>
  <si>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</si>
  <si>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</si>
  <si>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</si>
  <si>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</si>
  <si>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</si>
  <si>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</si>
  <si>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</si>
  <si>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</si>
  <si>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</si>
  <si>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</si>
  <si>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</si>
  <si>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</si>
  <si>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</si>
  <si>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</si>
  <si>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</si>
  <si>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</si>
  <si>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</si>
  <si>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</si>
  <si>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</si>
  <si>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</si>
  <si>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</si>
  <si>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</si>
  <si>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</si>
  <si>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</si>
  <si>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</si>
  <si>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</si>
  <si>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</si>
  <si>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</si>
  <si>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</si>
  <si>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</si>
  <si>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</si>
  <si>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</si>
  <si>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</si>
  <si>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</si>
  <si>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</si>
  <si>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</si>
  <si>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</si>
  <si>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</si>
  <si>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</si>
  <si>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</si>
  <si>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</si>
  <si>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</si>
  <si>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</si>
  <si>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</si>
  <si>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</si>
  <si>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</si>
  <si>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</si>
  <si>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</si>
  <si>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</si>
  <si>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</si>
  <si>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</si>
  <si>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</si>
  <si>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</si>
  <si>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</si>
  <si>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</si>
  <si>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</si>
  <si>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</si>
  <si>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</si>
  <si>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</si>
  <si>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</si>
  <si>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</si>
  <si>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</si>
  <si>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</si>
  <si>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</si>
  <si>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</si>
  <si>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</si>
  <si>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</si>
  <si>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</si>
  <si>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</si>
  <si>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</si>
  <si>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</si>
  <si>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</si>
  <si>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</si>
  <si>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</si>
  <si>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</si>
  <si>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</si>
  <si>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</si>
  <si>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</si>
  <si>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</si>
  <si>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</si>
  <si>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</si>
  <si>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</si>
  <si>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</si>
  <si>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</si>
  <si>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</si>
  <si>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</si>
  <si>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</si>
  <si>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</si>
  <si>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</si>
  <si>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</si>
  <si>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</si>
  <si>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</si>
  <si>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</si>
  <si>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</si>
  <si>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</si>
  <si>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</si>
  <si>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</si>
  <si>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</si>
  <si>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</si>
  <si>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</si>
  <si>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</si>
  <si>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</si>
  <si>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</si>
  <si>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</si>
  <si>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</si>
  <si>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</si>
  <si>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</si>
  <si>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</si>
  <si>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</si>
  <si>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</si>
  <si>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</si>
  <si>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</si>
  <si>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</si>
  <si>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</si>
  <si>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</si>
  <si>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</si>
  <si>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</si>
  <si>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</si>
  <si>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</si>
  <si>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</si>
  <si>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</si>
  <si>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</si>
  <si>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</si>
  <si>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</si>
  <si>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</si>
  <si>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</si>
  <si>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</si>
  <si>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</si>
  <si>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</si>
  <si>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</si>
  <si>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</si>
  <si>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</si>
  <si>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</si>
  <si>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</si>
  <si>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</si>
  <si>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</si>
  <si>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</si>
  <si>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</si>
  <si>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</si>
  <si>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</si>
  <si>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</si>
  <si>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</si>
  <si>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</si>
  <si>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</si>
  <si>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</si>
  <si>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</si>
  <si>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</si>
  <si>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</si>
  <si>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</si>
  <si>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</si>
  <si>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</si>
  <si>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</si>
  <si>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</si>
  <si>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</si>
  <si>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</si>
  <si>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</si>
  <si>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</si>
  <si>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</si>
  <si>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</si>
  <si>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</si>
  <si>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</si>
  <si>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</si>
  <si>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</si>
  <si>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</si>
  <si>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</si>
  <si>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</si>
  <si>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</si>
  <si>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</si>
  <si>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</si>
  <si>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</si>
  <si>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</si>
  <si>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</si>
  <si>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</si>
  <si>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</si>
  <si>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</si>
  <si>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</si>
  <si>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</si>
  <si>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</si>
  <si>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</si>
  <si>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</si>
  <si>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</si>
  <si>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</si>
  <si>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</si>
  <si>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</si>
  <si>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</si>
  <si>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</si>
  <si>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</si>
  <si>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</si>
  <si>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</si>
  <si>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</si>
  <si>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</si>
  <si>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</si>
  <si>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</si>
  <si>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</si>
  <si>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</si>
  <si>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</si>
  <si>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</si>
  <si>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</si>
  <si>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</si>
  <si>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</si>
  <si>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</si>
  <si>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</si>
  <si>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</si>
  <si>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</si>
  <si>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</si>
  <si>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</si>
  <si>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</si>
  <si>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</si>
  <si>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</si>
  <si>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</si>
  <si>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</si>
  <si>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</si>
  <si>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</si>
  <si>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</si>
  <si>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</si>
  <si>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</si>
  <si>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</si>
  <si>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</si>
  <si>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</si>
  <si>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</si>
  <si>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</si>
  <si>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</si>
  <si>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</si>
  <si>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</si>
  <si>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</si>
  <si>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</si>
  <si>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</si>
  <si>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</si>
  <si>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</si>
  <si>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</si>
  <si>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</si>
  <si>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</si>
  <si>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</si>
  <si>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</si>
  <si>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</si>
  <si>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</si>
  <si>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</si>
  <si>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</si>
  <si>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</si>
  <si>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</si>
  <si>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</si>
  <si>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</si>
  <si>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</si>
  <si>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</si>
  <si>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</si>
  <si>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</si>
  <si>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</si>
  <si>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</si>
  <si>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</si>
  <si>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</si>
  <si>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</si>
  <si>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</si>
  <si>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</si>
  <si>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</si>
  <si>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</si>
  <si>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</si>
  <si>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</si>
  <si>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</si>
  <si>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</si>
  <si>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</si>
  <si>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</si>
  <si>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</si>
  <si>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</si>
  <si>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</si>
  <si>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</si>
  <si>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</si>
  <si>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</si>
  <si>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</si>
  <si>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</si>
  <si>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</si>
  <si>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</si>
  <si>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</si>
  <si>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</si>
  <si>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</si>
  <si>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</si>
  <si>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</si>
  <si>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</si>
  <si>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PCM-20251122-00000321</t>
  </si>
  <si>
    <t>Team at site connected PG</t>
  </si>
  <si>
    <t xml:space="preserve"> PCM-20250215-00000830 </t>
  </si>
  <si>
    <t>LTE site still down and  site located in aramco area access issue need special permission</t>
  </si>
  <si>
    <t>PCM-20251122-00000277</t>
  </si>
  <si>
    <t>20 mins</t>
  </si>
  <si>
    <t>NO PCM</t>
  </si>
  <si>
    <t>25 mins</t>
  </si>
  <si>
    <t>120 mins</t>
  </si>
  <si>
    <t>PCM-20251122-00000418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</si>
  <si>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</si>
  <si>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</si>
  <si>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</si>
  <si>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</si>
  <si>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</si>
  <si>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</si>
  <si>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</si>
  <si>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</si>
  <si>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</si>
  <si>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</si>
  <si>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</si>
  <si>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</si>
  <si>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PCM-20251122-00000441</t>
  </si>
  <si>
    <t>EM Team moved ETA: 20 min</t>
  </si>
  <si>
    <t>PCM-20251122-00000365</t>
  </si>
  <si>
    <t xml:space="preserve">ETA 80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</si>
</sst>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0" totalsRowShown="0" headerRowDxfId="157" dataDxfId="156" headerRowBorderDxfId="154" tableBorderDxfId="155" totalsRowBorderDxfId="153">
  <autoFilter ref="A1:CJ1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9" totalsRowShown="0" headerRowDxfId="64" dataDxfId="63" headerRowBorderDxfId="61" tableBorderDxfId="62">
  <autoFilter ref="A1:L9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9" totalsRowShown="0" headerRowDxfId="31" dataDxfId="30" headerRowBorderDxfId="28" tableBorderDxfId="29">
  <autoFilter ref="A1:L9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1" totalsRowShown="0" headerRowDxfId="15" dataDxfId="14" headerRowBorderDxfId="12" tableBorderDxfId="13">
  <autoFilter ref="A1:L2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7"/>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320.42380312499881</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45983.372229050925</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45983.372229050925</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45983.372229050925</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45983.372229050925</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45983.372229050925</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45983.372229050925</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45983.372229050925</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45983.372229050925</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45983.372229050925</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45983.372229050925</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45983.372229050925</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45983.372229050925</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45983.372229050925</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45983.372229050925</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45983.372229050925</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45983.372229050925</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45983.372229050925</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45983.372229050925</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45983.372229050925</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45983.372229050925</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45983.372229050925</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45983.372229050925</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45983.372229050925</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45983.372229050925</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45983.372229050925</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45983.372229050925</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45983.372229050925</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45983.372229050925</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45983.372229050925</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45983.372229050925</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45983.372229050925</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45983.372229050925</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45983.372229050925</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45983.372229050925</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45983.372229050925</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45983.372229050925</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45983.372229050925</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45983.372229050925</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45983.372229050925</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45983.372229050925</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45983.372229050925</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45983.372229050925</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45983.372229050925</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45983.372229050925</v>
      </c>
      <c r="H46" s="143"/>
      <c r="I46" s="141" t="str">
        <f>IFERROR(VLOOKUP(D46,DB!A:F,6,0),"")</f>
        <v/>
      </c>
      <c r="J46" s="141" t="str">
        <f>IFERROR(VLOOKUP(D46,DB!A:G,7,0),"")</f>
        <v/>
      </c>
      <c r="K46" s="145"/>
      <c r="L46" s="146" t="str">
        <f>IFERROR(VLOOKUP(D46,DB!A:I,9,0),"")</f>
        <v/>
      </c>
    </row>
    <row r="47" spans="1:12" ht="15" customHeight="1">
      <c r="A47" s="147"/>
      <c r="B47" s="134" t="str">
        <f>IFERROR(VLOOKUP(D47,DB!A:K,11,0),"")</f>
        <v/>
      </c>
      <c r="C47" s="134"/>
      <c r="D47" s="148"/>
      <c r="E47" s="135"/>
      <c r="F47" s="136"/>
      <c r="G47" s="137">
        <f ca="1">IFERROR(NOW()-F47,"-")</f>
        <v>45983.372229050925</v>
      </c>
      <c r="H47" s="136"/>
      <c r="I47" s="134" t="str">
        <f>IFERROR(VLOOKUP(D47,DB!A:F,6,0),"")</f>
        <v/>
      </c>
      <c r="J47" s="134" t="str">
        <f>IFERROR(VLOOKUP(D47,DB!A:G,7,0),"")</f>
        <v/>
      </c>
      <c r="K47" s="138"/>
      <c r="L47" s="139" t="str">
        <f>IFERROR(VLOOKUP(D47,DB!A:I,9,0),"")</f>
        <v/>
      </c>
    </row>
  </sheetData>
  <customSheetViews>
    <customSheetView guid="{F6042A99-DD27-4453-835D-0834D95730CC}" filter="1" showAutoFilter="1">
      <pageMargins left="0" right="0" top="0" bottom="0" header="0" footer="0"/>
      <autoFilter ref="B1:M1" xr:uid="{C89EA4A7-F3D9-4D74-9DFF-4C909239D615}"/>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0"/>
  <sheetViews>
    <sheetView tabSelected="1" workbookViewId="0">
      <pane ySplit="1" topLeftCell="C8" activePane="bottomLeft" state="frozen"/>
      <selection pane="bottomLeft" activeCell="F8" sqref="F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158.37239108796348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61">
        <v>1</v>
      </c>
      <c r="D4" s="19" t="s">
        <v>24539</v>
      </c>
      <c r="E4" s="84" t="s">
        <v>39021</v>
      </c>
      <c r="F4" s="103">
        <v>45983.293981481482</v>
      </c>
      <c r="G4" s="104">
        <f ca="1">IFERROR(NOW()-F4,"-")</f>
        <v>7.8247569443192333E-2</v>
      </c>
      <c r="H4" s="103">
        <v>45983.290509259263</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45983.372229050925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45983.372229050925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45983.372229050925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45983.372229050925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45983.372229050925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45983.372229050925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45983.372229050925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45983.372229050925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45983.372229050925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45983.372229050925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45983.372229050925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45983.372229050925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45983.372229050925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45983.372229050925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45983.372229050925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45983.372229050925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45983.372229050925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45983.372229050925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45983.372229050925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45983.372229050925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45983.372229050925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45983.372229050925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45983.372229050925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45983.372229050925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45983.372229050925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45983.372229050925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45983.372229050925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45983.372229050925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45983.372229050925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45983.372229050925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45983.372229050925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45983.372229050925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45983.372229050925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45983.372229050925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45983.372229050925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45983.372229050925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45983.372229050925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45983.372229050925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45983.372229050925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45983.372229050925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45983.372229050925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45983.372229050925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45983.372229050925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45983.372229050925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45983.372229050925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45983.372229050925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45983.372229050925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45983.372229050925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45983.372229050925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45983.372229050925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45983.372229050925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45983.372229050925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45983.372229050925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45983.372229050925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45983.372229050925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45983.372229050925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45983.372229050925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45983.372229050925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45983.372229050925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45983.372229050925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45983.372229050925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45983.372229050925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45983.372229050925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45983.372229050925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45983.372229050925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45983.372229050925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45983.372229050925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45983.372229050925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45983.372229050925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45983.372229050925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45983.372229050925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45983.372229050925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45983.372229050925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45983.372229050925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45983.372229050925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45983.372229050925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45983.372229050925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45983.372229050925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45983.372229050925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45983.372229050925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45983.372229050925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45983.372229050925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45983.372229050925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45983.372229050925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45983.372229050925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45983.372229050925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45983.372229050925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45983.372229050925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45983.372229050925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45983.372229050925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45983.372229050925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45983.372229050925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45983.372229050925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45983.372229050925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45983.372229050925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45983.372229050925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45983.372229050925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45983.372229050925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45983.372229050925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45983.372229050925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45983.372229050925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45983.372229050925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45983.372229050925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45983.372229050925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45983.372229050925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45983.372229050925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45983.372229050925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45983.372229050925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45983.372229050925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45983.372229050925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45983.372229050925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45983.372229050925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45983.372229050925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45983.372229050925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45983.372229050925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45983.372229050925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45983.372229050925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45983.372229050925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45983.372229050925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45983.372229050925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45983.372229050925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45983.372229050925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45983.372229050925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45983.372229050925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45983.372229050925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45983.372229050925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45983.372229050925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45983.372229050925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45983.372229050925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45983.372229050925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45983.372229050925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45983.372229050925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45983.372229050925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45983.372229050925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45983.372229050925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45983.372229050925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45983.372229050925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45983.372229050925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45983.372229050925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45983.372229050925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45983.372229050925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45983.372229050925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45983.372229050925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45983.372229050925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45983.372229050925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45983.372229050925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45983.372229050925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45983.372229050925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45983.372229050925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45983.372229050925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45983.372229050925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45983.372229050925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45983.372229050925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45983.372229050925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45983.372229050925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45983.372229050925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sheetData>
  <dataValidations count="2">
    <dataValidation allowBlank="1" showInputMessage="1" showErrorMessage="1" sqref="E1" xr:uid="{4D935161-CDD3-4592-B877-3FB59C99E142}"/>
    <dataValidation type="list" allowBlank="1" showInputMessage="1" showErrorMessage="1" sqref="E3:E1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9"/>
  <sheetViews>
    <sheetView workbookViewId="0">
      <selection activeCell="J20" sqref="J20"/>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8" ca="1" si="0">IFERROR(NOW()-F2,"-")</f>
        <v>45983.372229050925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45983.372229050925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45983.372229050925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45983.372229050925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45983.372229050925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45983.372229050925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45983.372229050925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45983.372229050925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45983.372229050925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45983.372229050925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45983.372229050925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45983.372229050925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45983.372229050925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45983.372229050925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45983.372229050925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45983.372229050925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45983.372229050925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45983.372229050925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45983.372229050925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45983.372229050925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45983.372229050925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45983.372229050925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45983.372229050925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45983.372229050925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45983.372229050925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45983.372229050925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45983.372229050925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45983.372229050925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45983.372229050925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45983.372229050925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45983.372229050925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45983.372229050925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45983.372229050925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45983.372229050925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45983.372229050925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45983.372229050925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45983.372229050925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45983.372229050925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45983.372229050925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45983.372229050925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45983.372229050925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45983.372229050925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45983.372229050925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45983.372229050925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45983.372229050925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45983.372229050925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45983.372229050925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45983.372229050925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45983.372229050925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45983.372229050925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45983.372229050925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45983.372229050925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45983.372229050925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45983.372229050925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45983.372229050925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45983.372229050925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45983.372229050925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ref="G59:G122" ca="1" si="1">IFERROR(NOW()-F59,"-")</f>
        <v>45983.372229050925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45983.372229050925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45983.372229050925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45983.372229050925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45983.372229050925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45983.372229050925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45983.372229050925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45983.372229050925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45983.372229050925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45983.372229050925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45983.372229050925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45983.372229050925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45983.372229050925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45983.372229050925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45983.372229050925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45983.372229050925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45983.372229050925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45983.372229050925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45983.372229050925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45983.372229050925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45983.372229050925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45983.372229050925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45983.372229050925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45983.372229050925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45983.372229050925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45983.372229050925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45983.372229050925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45983.372229050925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45983.372229050925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45983.372229050925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45983.372229050925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45983.372229050925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45983.372229050925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45983.372229050925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45983.372229050925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45983.372229050925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45983.372229050925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45983.372229050925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45983.372229050925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45983.372229050925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45983.372229050925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45983.372229050925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45983.372229050925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45983.372229050925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45983.372229050925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45983.372229050925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45983.372229050925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45983.372229050925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45983.372229050925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45983.372229050925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45983.372229050925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45983.372229050925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45983.372229050925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45983.372229050925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45983.372229050925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45983.372229050925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45983.372229050925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45983.372229050925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45983.372229050925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45983.372229050925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45983.372229050925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45983.372229050925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45983.372229050925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45983.372229050925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ref="G123:G186" ca="1" si="2">IFERROR(NOW()-F123,"-")</f>
        <v>45983.372229050925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45983.372229050925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45983.372229050925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45983.372229050925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45983.372229050925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45983.372229050925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45983.372229050925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45983.372229050925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45983.372229050925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45983.372229050925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45983.372229050925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45983.372229050925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45983.372229050925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45983.372229050925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45983.372229050925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45983.372229050925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45983.372229050925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45983.372229050925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45983.372229050925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45983.372229050925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45983.372229050925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45983.372229050925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45983.372229050925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45983.372229050925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45983.372229050925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45983.372229050925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45983.372229050925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45983.372229050925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45983.372229050925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45983.372229050925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45983.372229050925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45983.372229050925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45983.372229050925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45983.372229050925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45983.372229050925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45983.372229050925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45983.372229050925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45983.372229050925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45983.372229050925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45983.372229050925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45983.372229050925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45983.372229050925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45983.372229050925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45983.372229050925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45983.372229050925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45983.372229050925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45983.372229050925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45983.372229050925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45983.372229050925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45983.372229050925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45983.372229050925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45983.372229050925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45983.372229050925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45983.372229050925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45983.372229050925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45983.372229050925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45983.372229050925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45983.372229050925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45983.372229050925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45983.372229050925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45983.372229050925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45983.372229050925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45983.372229050925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45983.372229050925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ref="G187:G250" ca="1" si="3">IFERROR(NOW()-F187,"-")</f>
        <v>45983.372229050925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45983.372229050925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45983.372229050925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45983.372229050925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45983.372229050925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45983.372229050925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45983.372229050925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45983.372229050925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45983.372229050925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45983.372229050925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45983.372229050925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45983.372229050925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45983.372229050925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45983.372229050925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45983.372229050925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45983.372229050925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45983.372229050925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45983.372229050925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45983.372229050925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45983.372229050925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45983.372229050925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45983.372229050925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45983.372229050925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45983.372229050925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45983.372229050925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45983.372229050925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45983.372229050925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45983.372229050925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45983.372229050925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45983.372229050925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45983.372229050925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45983.372229050925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45983.372229050925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45983.372229050925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45983.372229050925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45983.372229050925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45983.372229050925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45983.372229050925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45983.372229050925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45983.372229050925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45983.372229050925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45983.372229050925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45983.372229050925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45983.372229050925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45983.372229050925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45983.372229050925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45983.372229050925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45983.372229050925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45983.372229050925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45983.372229050925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45983.372229050925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45983.372229050925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45983.372229050925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45983.372229050925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45983.372229050925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45983.372229050925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45983.372229050925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45983.372229050925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45983.372229050925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45983.372229050925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45983.372229050925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45983.372229050925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45983.372229050925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45983.372229050925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ref="G251:G314" ca="1" si="4">IFERROR(NOW()-F251,"-")</f>
        <v>45983.372229050925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45983.372229050925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45983.372229050925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45983.372229050925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45983.372229050925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45983.372229050925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45983.372229050925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45983.372229050925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45983.372229050925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45983.372229050925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45983.372229050925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45983.372229050925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45983.372229050925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45983.372229050925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45983.372229050925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45983.372229050925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45983.372229050925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45983.372229050925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45983.372229050925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45983.372229050925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45983.372229050925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45983.372229050925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45983.372229050925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45983.372229050925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45983.372229050925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45983.372229050925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45983.372229050925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45983.372229050925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45983.372229050925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45983.372229050925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45983.372229050925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45983.372229050925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45983.372229050925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45983.372229050925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45983.372229050925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45983.372229050925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45983.372229050925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45983.372229050925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45983.372229050925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45983.372229050925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45983.372229050925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45983.372229050925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45983.372229050925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45983.372229050925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45983.372229050925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45983.372229050925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45983.372229050925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45983.372229050925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45983.372229050925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45983.372229050925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45983.372229050925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45983.372229050925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45983.372229050925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45983.372229050925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45983.372229050925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45983.372229050925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45983.372229050925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45983.372229050925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45983.372229050925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45983.372229050925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45983.372229050925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45983.372229050925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45983.372229050925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45983.372229050925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ref="G315:G378" ca="1" si="5">IFERROR(NOW()-F315,"-")</f>
        <v>45983.372229050925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45983.372229050925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45983.372229050925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45983.372229050925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45983.372229050925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45983.372229050925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45983.372229050925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45983.372229050925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45983.372229050925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45983.372229050925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45983.372229050925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45983.372229050925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45983.372229050925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45983.372229050925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45983.372229050925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45983.372229050925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45983.372229050925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45983.372229050925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45983.372229050925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45983.372229050925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45983.372229050925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45983.372229050925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45983.372229050925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45983.372229050925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45983.372229050925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45983.372229050925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45983.372229050925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45983.372229050925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45983.372229050925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45983.372229050925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45983.372229050925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45983.372229050925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45983.372229050925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45983.372229050925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45983.372229050925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45983.372229050925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45983.372229050925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45983.372229050925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45983.372229050925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45983.372229050925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45983.372229050925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45983.372229050925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45983.372229050925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45983.372229050925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45983.372229050925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45983.372229050925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45983.372229050925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45983.372229050925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45983.372229050925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45983.372229050925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45983.372229050925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45983.372229050925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45983.372229050925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45983.372229050925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45983.372229050925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45983.372229050925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45983.372229050925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45983.372229050925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45983.372229050925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45983.372229050925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45983.372229050925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45983.372229050925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45983.372229050925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45983.372229050925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ref="G379:G442" ca="1" si="6">IFERROR(NOW()-F379,"-")</f>
        <v>45983.372229050925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45983.372229050925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45983.372229050925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45983.372229050925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45983.372229050925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45983.372229050925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45983.372229050925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45983.372229050925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45983.372229050925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45983.372229050925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45983.372229050925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45983.372229050925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45983.372229050925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45983.372229050925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45983.372229050925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45983.372229050925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45983.372229050925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45983.372229050925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45983.372229050925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45983.372229050925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45983.372229050925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45983.372229050925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45983.372229050925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45983.372229050925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45983.372229050925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45983.372229050925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45983.372229050925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45983.372229050925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45983.372229050925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45983.372229050925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45983.372229050925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45983.372229050925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45983.372229050925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45983.372229050925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45983.372229050925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45983.372229050925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45983.372229050925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45983.372229050925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45983.372229050925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45983.372229050925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45983.372229050925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45983.372229050925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45983.372229050925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45983.372229050925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45983.372229050925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45983.372229050925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45983.372229050925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45983.372229050925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45983.372229050925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45983.372229050925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45983.372229050925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45983.372229050925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45983.372229050925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45983.372229050925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45983.372229050925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45983.372229050925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45983.372229050925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45983.372229050925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45983.372229050925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45983.372229050925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45983.372229050925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45983.372229050925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45983.372229050925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45983.372229050925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ref="G443:G506" ca="1" si="7">IFERROR(NOW()-F443,"-")</f>
        <v>45983.372229050925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45983.372229050925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45983.372229050925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45983.372229050925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45983.372229050925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45983.372229050925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45983.372229050925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45983.372229050925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45983.372229050925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45983.372229050925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45983.372229050925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45983.372229050925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45983.372229050925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45983.372229050925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45983.372229050925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45983.372229050925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45983.372229050925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45983.372229050925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45983.372229050925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45983.372229050925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45983.372229050925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45983.372229050925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45983.372229050925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45983.372229050925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45983.372229050925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45983.372229050925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45983.372229050925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45983.372229050925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45983.372229050925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45983.372229050925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45983.372229050925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45983.372229050925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45983.372229050925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45983.372229050925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45983.372229050925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45983.372229050925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45983.372229050925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45983.372229050925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45983.372229050925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45983.372229050925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45983.372229050925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45983.372229050925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45983.372229050925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45983.372229050925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45983.372229050925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45983.372229050925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45983.372229050925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45983.372229050925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45983.372229050925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45983.372229050925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45983.372229050925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45983.372229050925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45983.372229050925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45983.372229050925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45983.372229050925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45983.372229050925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45983.372229050925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45983.372229050925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45983.372229050925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45983.372229050925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45983.372229050925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45983.372229050925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45983.372229050925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45983.372229050925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ref="G507:G570" ca="1" si="8">IFERROR(NOW()-F507,"-")</f>
        <v>45983.372229050925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45983.372229050925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45983.372229050925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45983.372229050925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45983.372229050925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45983.372229050925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45983.372229050925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45983.372229050925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45983.372229050925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45983.372229050925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45983.372229050925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45983.372229050925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45983.372229050925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45983.372229050925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45983.372229050925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45983.372229050925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45983.372229050925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45983.372229050925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45983.372229050925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45983.372229050925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45983.372229050925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45983.372229050925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45983.372229050925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45983.372229050925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45983.372229050925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45983.372229050925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45983.372229050925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45983.372229050925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45983.372229050925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45983.372229050925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45983.372229050925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45983.372229050925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45983.372229050925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45983.372229050925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45983.372229050925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45983.372229050925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45983.372229050925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45983.372229050925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45983.372229050925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45983.372229050925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45983.372229050925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45983.372229050925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45983.372229050925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45983.372229050925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45983.372229050925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45983.372229050925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45983.372229050925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45983.372229050925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45983.372229050925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45983.372229050925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45983.372229050925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45983.372229050925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45983.372229050925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45983.372229050925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45983.372229050925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45983.372229050925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45983.372229050925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45983.372229050925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45983.372229050925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45983.372229050925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45983.372229050925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45983.372229050925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45983.372229050925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45983.372229050925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ref="G571:G634" ca="1" si="9">IFERROR(NOW()-F571,"-")</f>
        <v>45983.372229050925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45983.372229050925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45983.372229050925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45983.372229050925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45983.372229050925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45983.372229050925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45983.372229050925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45983.372229050925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45983.372229050925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45983.372229050925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45983.372229050925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45983.372229050925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45983.372229050925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45983.372229050925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45983.372229050925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45983.372229050925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45983.372229050925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45983.372229050925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45983.372229050925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45983.372229050925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45983.372229050925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45983.372229050925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45983.372229050925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45983.372229050925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45983.372229050925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45983.372229050925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45983.372229050925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45983.372229050925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45983.372229050925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45983.372229050925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45983.372229050925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45983.372229050925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45983.372229050925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45983.372229050925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45983.372229050925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45983.372229050925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45983.372229050925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45983.372229050925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45983.372229050925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45983.372229050925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45983.372229050925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45983.372229050925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45983.372229050925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45983.372229050925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45983.372229050925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45983.372229050925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45983.372229050925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45983.372229050925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45983.372229050925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45983.372229050925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45983.372229050925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45983.372229050925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45983.372229050925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45983.372229050925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45983.372229050925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45983.372229050925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45983.372229050925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45983.372229050925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45983.372229050925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45983.372229050925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45983.372229050925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45983.372229050925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45983.372229050925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45983.372229050925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ref="G635:G698" ca="1" si="10">IFERROR(NOW()-F635,"-")</f>
        <v>45983.372229050925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45983.372229050925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45983.372229050925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45983.372229050925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45983.372229050925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45983.372229050925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45983.372229050925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45983.372229050925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45983.372229050925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45983.372229050925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45983.372229050925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45983.372229050925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45983.372229050925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45983.372229050925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45983.372229050925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45983.372229050925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45983.372229050925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45983.372229050925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45983.372229050925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45983.372229050925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45983.372229050925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45983.372229050925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45983.372229050925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45983.372229050925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45983.372229050925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45983.372229050925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45983.372229050925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45983.372229050925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45983.372229050925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45983.372229050925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45983.372229050925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45983.372229050925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45983.372229050925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45983.372229050925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45983.372229050925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45983.372229050925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45983.372229050925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45983.372229050925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45983.372229050925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45983.372229050925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45983.372229050925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45983.372229050925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45983.372229050925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45983.372229050925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45983.372229050925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45983.372229050925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45983.372229050925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45983.372229050925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45983.372229050925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45983.372229050925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45983.372229050925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45983.372229050925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45983.372229050925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45983.372229050925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45983.372229050925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45983.372229050925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45983.372229050925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45983.372229050925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45983.372229050925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45983.372229050925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45983.372229050925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45983.372229050925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45983.372229050925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45983.372229050925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ref="G699:G762" ca="1" si="11">IFERROR(NOW()-F699,"-")</f>
        <v>45983.372229050925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45983.372229050925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45983.372229050925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45983.372229050925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45983.372229050925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45983.372229050925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45983.372229050925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45983.372229050925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45983.372229050925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45983.372229050925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45983.372229050925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45983.372229050925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45983.372229050925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45983.372229050925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45983.372229050925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45983.372229050925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45983.372229050925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45983.372229050925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45983.372229050925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45983.372229050925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45983.372229050925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45983.372229050925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45983.372229050925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45983.372229050925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45983.372229050925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45983.372229050925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45983.372229050925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45983.372229050925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45983.372229050925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45983.372229050925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45983.372229050925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45983.372229050925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45983.372229050925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45983.372229050925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45983.372229050925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45983.372229050925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45983.372229050925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45983.372229050925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45983.372229050925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45983.372229050925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45983.372229050925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45983.372229050925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45983.372229050925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45983.372229050925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45983.372229050925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45983.372229050925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45983.372229050925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45983.372229050925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45983.372229050925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45983.372229050925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45983.372229050925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45983.372229050925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45983.372229050925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45983.372229050925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45983.372229050925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45983.372229050925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45983.372229050925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45983.372229050925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45983.372229050925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45983.372229050925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45983.372229050925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45983.372229050925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45983.372229050925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45983.372229050925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ref="G763:G826" ca="1" si="12">IFERROR(NOW()-F763,"-")</f>
        <v>45983.372229050925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45983.372229050925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45983.372229050925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45983.372229050925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45983.372229050925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45983.372229050925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45983.372229050925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45983.372229050925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45983.372229050925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45983.372229050925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45983.372229050925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45983.372229050925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45983.372229050925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45983.372229050925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45983.372229050925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45983.372229050925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45983.372229050925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45983.372229050925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45983.372229050925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45983.372229050925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45983.372229050925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45983.372229050925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45983.372229050925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45983.372229050925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45983.372229050925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45983.372229050925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45983.372229050925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45983.372229050925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45983.372229050925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45983.372229050925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45983.372229050925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45983.372229050925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45983.372229050925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45983.372229050925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45983.372229050925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45983.372229050925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45983.372229050925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45983.372229050925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45983.372229050925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45983.372229050925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45983.372229050925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45983.372229050925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45983.372229050925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45983.372229050925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45983.372229050925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45983.372229050925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45983.372229050925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45983.372229050925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45983.372229050925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45983.372229050925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45983.372229050925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45983.372229050925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45983.372229050925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45983.372229050925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45983.372229050925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45983.372229050925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45983.372229050925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45983.372229050925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45983.372229050925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45983.372229050925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45983.372229050925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45983.372229050925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45983.372229050925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45983.372229050925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ref="G827:G890" ca="1" si="13">IFERROR(NOW()-F827,"-")</f>
        <v>45983.372229050925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45983.372229050925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45983.372229050925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45983.372229050925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45983.372229050925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45983.372229050925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45983.372229050925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45983.372229050925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45983.372229050925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45983.372229050925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45983.372229050925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45983.372229050925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45983.372229050925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45983.372229050925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45983.372229050925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45983.372229050925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45983.372229050925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45983.372229050925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45983.372229050925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45983.372229050925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45983.372229050925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45983.372229050925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45983.372229050925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45983.372229050925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45983.372229050925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45983.372229050925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45983.372229050925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45983.372229050925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45983.372229050925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45983.372229050925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45983.372229050925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45983.372229050925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45983.372229050925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45983.372229050925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45983.372229050925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45983.372229050925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45983.372229050925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45983.372229050925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45983.372229050925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45983.372229050925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45983.372229050925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45983.372229050925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45983.372229050925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45983.372229050925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45983.372229050925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45983.372229050925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45983.372229050925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45983.372229050925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45983.372229050925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45983.372229050925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45983.372229050925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45983.372229050925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45983.372229050925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45983.372229050925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45983.372229050925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45983.372229050925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45983.372229050925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45983.372229050925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45983.372229050925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45983.372229050925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45983.372229050925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45983.372229050925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45983.372229050925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45983.372229050925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ref="G891:G954" ca="1" si="14">IFERROR(NOW()-F891,"-")</f>
        <v>45983.372229050925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45983.372229050925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45983.372229050925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45983.372229050925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45983.372229050925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45983.372229050925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45983.372229050925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45983.372229050925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45983.372229050925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45983.372229050925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45983.372229050925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45983.372229050925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45983.372229050925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45983.372229050925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45983.372229050925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45983.372229050925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45983.372229050925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45983.372229050925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45983.372229050925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45983.372229050925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45983.372229050925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45983.372229050925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45983.372229050925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45983.372229050925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45983.372229050925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45983.372229050925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45983.372229050925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45983.372229050925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45983.372229050925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45983.372229050925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45983.372229050925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45983.372229050925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45983.372229050925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45983.372229050925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45983.372229050925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45983.372229050925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45983.372229050925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45983.372229050925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45983.372229050925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45983.372229050925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45983.372229050925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45983.372229050925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45983.372229050925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45983.372229050925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45983.372229050925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45983.372229050925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45983.372229050925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45983.372229050925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45983.372229050925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45983.372229050925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45983.372229050925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45983.372229050925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45983.372229050925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45983.372229050925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45983.372229050925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45983.372229050925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45983.372229050925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45983.372229050925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45983.372229050925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45983.372229050925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45983.372229050925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45983.372229050925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45983.372229050925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45983.372229050925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ref="G955:G969" ca="1" si="15">IFERROR(NOW()-F955,"-")</f>
        <v>45983.372229050925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45983.372229050925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45983.372229050925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45983.372229050925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45983.372229050925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45983.372229050925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45983.372229050925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45983.372229050925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45983.372229050925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45983.372229050925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45983.372229050925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45983.372229050925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45983.372229050925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45983.372229050925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45983.372229050925</v>
      </c>
      <c r="H969" s="22"/>
      <c r="I969" s="19" t="str">
        <f>IFERROR(VLOOKUP(D969,DB!A:F,6,0),"")</f>
        <v/>
      </c>
      <c r="J969" s="18" t="str">
        <f>IFERROR(VLOOKUP(D969,DB!A:G,7,0),"")</f>
        <v/>
      </c>
      <c r="K969" s="45"/>
      <c r="L969" s="23" t="str">
        <f>IFERROR(VLOOKUP(D969,DB!A:I,9,0),"")</f>
        <v/>
      </c>
    </row>
  </sheetData>
  <dataValidations count="2">
    <dataValidation allowBlank="1" showInputMessage="1" showErrorMessage="1" sqref="E1" xr:uid="{5914219A-CB83-432D-936A-CC0CB6F3982A}"/>
    <dataValidation type="list" allowBlank="1" showInputMessage="1" showErrorMessage="1" sqref="E2:E9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E6" sqref="E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279.89151145832875</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35171</v>
      </c>
      <c r="E3" s="94" t="s">
        <v>39021</v>
      </c>
      <c r="F3" s="95">
        <v>45983.262025462966</v>
      </c>
      <c r="G3" s="96">
        <f t="shared" ref="G3:G16" ca="1" si="0">IFERROR(NOW()-F3,"")</f>
        <v>0.1102035879594041</v>
      </c>
      <c r="H3" s="95">
        <v>45983.300081018519</v>
      </c>
      <c r="I3" s="113" t="str">
        <f>IFERROR(VLOOKUP(D3,DB!A:F,6,0),"")</f>
        <v>Generator-SG</v>
      </c>
      <c r="J3" s="113" t="str">
        <f>IFERROR(VLOOKUP(D3,DB!A:G,7,0),"")</f>
        <v>Dead</v>
      </c>
      <c r="K3" s="97" t="s">
        <v>39110</v>
      </c>
      <c r="L3" s="91" t="str">
        <f>IFERROR(VLOOKUP(D3,DB!A:I,9,0),"")</f>
        <v>Latis</v>
      </c>
    </row>
    <row r="4" spans="1:16" ht="15" customHeight="1">
      <c r="A4" s="113" t="s">
        <v>39111</v>
      </c>
      <c r="B4" s="113" t="str">
        <f>IFERROR(VLOOKUP(D4,DB!A:K,11,0),"")</f>
        <v>R4</v>
      </c>
      <c r="C4" s="93">
        <v>1</v>
      </c>
      <c r="D4" s="91" t="s">
        <v>29370</v>
      </c>
      <c r="E4" s="94" t="s">
        <v>39100</v>
      </c>
      <c r="F4" s="95"/>
      <c r="G4" s="96">
        <f t="shared" ca="1" si="0"/>
        <v>45983.372229050925</v>
      </c>
      <c r="H4" s="95">
        <v>45983.324664351851</v>
      </c>
      <c r="I4" s="113" t="str">
        <f>IFERROR(VLOOKUP(D4,DB!A:F,6,0),"")</f>
        <v>SCECO</v>
      </c>
      <c r="J4" s="113" t="str">
        <f>IFERROR(VLOOKUP(D4,DB!A:G,7,0),"")</f>
        <v>Good</v>
      </c>
      <c r="K4" s="97" t="s">
        <v>39112</v>
      </c>
      <c r="L4" s="91" t="str">
        <f>IFERROR(VLOOKUP(D4,DB!A:I,9,0),"")</f>
        <v>Latis</v>
      </c>
    </row>
    <row r="5" spans="1:16" ht="15" customHeight="1">
      <c r="A5" s="113" t="s">
        <v>39111</v>
      </c>
      <c r="B5" s="113" t="str">
        <f>IFERROR(VLOOKUP(D5,DB!A:K,11,0),"")</f>
        <v>R4</v>
      </c>
      <c r="C5" s="93">
        <v>1</v>
      </c>
      <c r="D5" s="91" t="s">
        <v>38899</v>
      </c>
      <c r="E5" s="94" t="s">
        <v>39021</v>
      </c>
      <c r="F5" s="95"/>
      <c r="G5" s="96">
        <f t="shared" ca="1" si="0"/>
        <v>45983.372229050925</v>
      </c>
      <c r="H5" s="95">
        <v>45983.358854166669</v>
      </c>
      <c r="I5" s="113" t="str">
        <f>IFERROR(VLOOKUP(D5,DB!A:F,6,0),"")</f>
        <v>SCECO</v>
      </c>
      <c r="J5" s="113" t="str">
        <f>IFERROR(VLOOKUP(D5,DB!A:G,7,0),"")</f>
        <v>No BB Shifted</v>
      </c>
      <c r="K5" s="97" t="s">
        <v>39113</v>
      </c>
      <c r="L5" s="91" t="str">
        <f>IFERROR(VLOOKUP(D5,DB!A:I,9,0),"")</f>
        <v>Latis</v>
      </c>
    </row>
    <row r="6" spans="1:16" ht="15" customHeight="1">
      <c r="A6" s="113" t="s">
        <v>39114</v>
      </c>
      <c r="B6" s="113" t="str">
        <f>IFERROR(VLOOKUP(D6,DB!A:K,11,0),"")</f>
        <v>R4</v>
      </c>
      <c r="C6" s="93">
        <v>3</v>
      </c>
      <c r="D6" s="91" t="s">
        <v>35116</v>
      </c>
      <c r="E6" s="94" t="s">
        <v>39021</v>
      </c>
      <c r="F6" s="95">
        <v>45983.345254629632</v>
      </c>
      <c r="G6" s="96">
        <f t="shared" ca="1" si="0"/>
        <v>2.697442129283445E-2</v>
      </c>
      <c r="H6" s="95">
        <v>45983.365613425929</v>
      </c>
      <c r="I6" s="113" t="str">
        <f>IFERROR(VLOOKUP(D6,DB!A:F,6,0),"")</f>
        <v>SCECO</v>
      </c>
      <c r="J6" s="113" t="str">
        <f>IFERROR(VLOOKUP(D6,DB!A:G,7,0),"")</f>
        <v>No BB Shifted</v>
      </c>
      <c r="K6" s="97" t="s">
        <v>39113</v>
      </c>
      <c r="L6" s="91" t="str">
        <f>IFERROR(VLOOKUP(D6,DB!A:I,9,0),"")</f>
        <v>Latis</v>
      </c>
    </row>
    <row r="7" spans="1:16" ht="15" customHeight="1">
      <c r="A7" s="113" t="s">
        <v>39111</v>
      </c>
      <c r="B7" s="113" t="str">
        <f>IFERROR(VLOOKUP(D7,DB!A:K,11,0),"")</f>
        <v>R4</v>
      </c>
      <c r="C7" s="93">
        <v>2</v>
      </c>
      <c r="D7" s="91" t="s">
        <v>36410</v>
      </c>
      <c r="E7" s="94" t="s">
        <v>39021</v>
      </c>
      <c r="F7" s="95"/>
      <c r="G7" s="96">
        <f t="shared" ca="1" si="0"/>
        <v>45983.372229050925</v>
      </c>
      <c r="H7" s="95">
        <v>45983.365069444444</v>
      </c>
      <c r="I7" s="113" t="str">
        <f>IFERROR(VLOOKUP(D7,DB!A:F,6,0),"")</f>
        <v>SCECO</v>
      </c>
      <c r="J7" s="113" t="str">
        <f>IFERROR(VLOOKUP(D7,DB!A:G,7,0),"")</f>
        <v>Vandalized</v>
      </c>
      <c r="K7" s="97" t="s">
        <v>39113</v>
      </c>
      <c r="L7" s="91" t="str">
        <f>IFERROR(VLOOKUP(D7,DB!A:I,9,0),"")</f>
        <v>Latis</v>
      </c>
    </row>
    <row r="8" spans="1:16" ht="15" customHeight="1">
      <c r="A8" s="113"/>
      <c r="B8" s="113" t="str">
        <f>IFERROR(VLOOKUP(D8,DB!A:K,11,0),"")</f>
        <v/>
      </c>
      <c r="C8" s="93"/>
      <c r="D8" s="91"/>
      <c r="E8" s="94"/>
      <c r="F8" s="95"/>
      <c r="G8" s="96">
        <f t="shared" ca="1" si="0"/>
        <v>45983.372229050925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45983.372229050925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45983.372229050925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45983.372229050925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45983.372229050925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45983.372229050925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45983.372229050925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45983.372229050925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45983.372229050925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ref="G17:G80" ca="1" si="1">IFERROR(NOW()-F17,"")</f>
        <v>45983.372229050925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45983.372229050925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45983.372229050925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45983.372229050925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45983.372229050925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45983.372229050925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45983.372229050925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45983.372229050925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45983.372229050925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45983.372229050925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45983.372229050925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45983.372229050925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45983.372229050925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45983.372229050925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45983.372229050925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45983.372229050925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45983.372229050925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45983.372229050925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45983.372229050925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45983.372229050925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45983.372229050925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45983.372229050925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45983.372229050925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45983.372229050925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45983.372229050925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45983.372229050925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45983.372229050925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45983.372229050925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45983.372229050925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45983.372229050925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45983.372229050925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45983.372229050925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45983.372229050925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45983.372229050925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45983.372229050925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45983.372229050925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45983.372229050925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45983.372229050925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45983.372229050925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45983.372229050925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45983.372229050925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45983.372229050925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45983.372229050925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45983.372229050925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45983.372229050925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45983.372229050925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45983.372229050925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45983.372229050925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45983.372229050925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45983.372229050925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45983.372229050925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45983.372229050925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45983.372229050925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45983.372229050925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45983.372229050925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45983.372229050925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45983.372229050925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45983.372229050925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45983.372229050925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45983.372229050925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45983.372229050925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45983.372229050925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45983.372229050925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45983.372229050925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ref="G81:G144" ca="1" si="2">IFERROR(NOW()-F81,"")</f>
        <v>45983.372229050925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45983.372229050925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45983.372229050925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45983.372229050925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45983.372229050925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45983.372229050925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45983.372229050925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45983.372229050925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45983.372229050925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45983.372229050925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45983.372229050925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45983.372229050925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45983.372229050925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45983.372229050925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45983.372229050925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45983.372229050925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45983.372229050925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45983.372229050925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45983.372229050925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45983.372229050925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45983.372229050925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45983.372229050925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45983.372229050925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45983.372229050925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45983.372229050925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45983.372229050925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45983.372229050925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45983.372229050925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45983.372229050925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45983.372229050925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45983.372229050925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45983.372229050925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45983.372229050925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45983.372229050925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45983.372229050925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45983.372229050925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45983.372229050925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45983.372229050925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45983.372229050925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45983.372229050925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45983.372229050925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45983.372229050925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45983.372229050925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45983.372229050925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45983.372229050925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45983.372229050925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45983.372229050925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45983.372229050925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45983.372229050925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45983.372229050925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45983.372229050925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45983.372229050925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45983.372229050925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45983.372229050925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45983.372229050925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45983.372229050925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45983.372229050925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45983.372229050925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45983.372229050925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45983.372229050925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45983.372229050925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45983.372229050925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45983.372229050925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45983.372229050925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ref="G145:G208" ca="1" si="3">IFERROR(NOW()-F145,"")</f>
        <v>45983.372229050925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45983.372229050925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45983.372229050925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45983.372229050925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45983.372229050925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45983.372229050925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45983.372229050925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45983.372229050925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45983.372229050925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45983.372229050925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45983.372229050925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45983.372229050925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45983.372229050925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45983.372229050925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45983.372229050925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45983.372229050925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45983.372229050925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45983.372229050925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45983.372229050925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45983.372229050925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45983.372229050925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45983.372229050925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45983.372229050925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45983.372229050925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45983.372229050925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45983.372229050925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45983.372229050925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45983.372229050925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45983.372229050925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45983.372229050925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45983.372229050925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45983.372229050925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45983.372229050925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45983.372229050925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45983.372229050925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45983.372229050925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45983.372229050925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45983.372229050925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45983.372229050925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45983.372229050925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45983.372229050925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45983.372229050925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45983.372229050925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45983.372229050925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45983.372229050925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45983.372229050925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45983.372229050925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45983.372229050925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45983.372229050925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45983.372229050925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45983.372229050925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45983.372229050925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45983.372229050925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45983.372229050925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45983.372229050925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45983.372229050925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45983.372229050925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45983.372229050925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45983.372229050925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45983.372229050925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45983.372229050925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45983.372229050925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45983.372229050925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45983.372229050925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ref="G209:G272" ca="1" si="4">IFERROR(NOW()-F209,"")</f>
        <v>45983.372229050925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45983.372229050925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45983.372229050925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45983.372229050925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45983.372229050925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45983.372229050925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45983.372229050925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45983.372229050925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45983.372229050925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45983.372229050925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45983.372229050925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45983.372229050925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45983.372229050925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45983.372229050925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45983.372229050925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45983.372229050925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45983.372229050925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45983.372229050925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45983.372229050925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45983.372229050925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45983.372229050925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45983.372229050925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45983.372229050925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45983.372229050925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45983.372229050925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45983.372229050925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45983.372229050925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45983.372229050925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45983.372229050925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45983.372229050925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45983.372229050925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45983.372229050925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45983.372229050925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45983.372229050925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45983.372229050925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45983.372229050925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45983.372229050925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45983.372229050925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45983.372229050925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45983.372229050925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45983.372229050925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45983.372229050925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45983.372229050925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45983.372229050925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45983.372229050925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45983.372229050925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45983.372229050925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45983.372229050925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45983.372229050925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45983.372229050925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45983.372229050925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45983.372229050925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45983.372229050925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45983.372229050925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45983.372229050925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45983.372229050925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45983.372229050925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45983.372229050925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45983.372229050925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45983.372229050925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45983.372229050925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45983.372229050925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45983.372229050925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45983.372229050925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ref="G273:G336" ca="1" si="5">IFERROR(NOW()-F273,"")</f>
        <v>45983.372229050925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45983.372229050925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45983.372229050925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45983.372229050925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45983.372229050925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45983.372229050925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45983.372229050925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45983.372229050925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45983.372229050925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45983.372229050925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45983.372229050925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45983.372229050925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45983.372229050925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45983.372229050925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45983.372229050925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45983.372229050925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45983.372229050925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45983.372229050925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45983.372229050925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45983.372229050925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45983.372229050925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45983.372229050925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45983.372229050925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45983.372229050925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45983.372229050925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45983.372229050925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45983.372229050925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45983.372229050925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45983.372229050925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45983.372229050925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45983.372229050925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45983.372229050925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45983.372229050925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45983.372229050925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45983.372229050925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45983.372229050925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45983.372229050925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45983.372229050925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45983.372229050925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45983.372229050925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45983.372229050925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45983.372229050925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45983.372229050925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45983.372229050925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45983.372229050925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45983.372229050925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45983.372229050925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45983.372229050925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45983.372229050925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45983.372229050925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45983.372229050925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45983.372229050925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45983.372229050925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45983.372229050925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45983.372229050925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45983.372229050925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45983.372229050925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45983.372229050925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45983.372229050925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45983.372229050925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45983.372229050925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45983.372229050925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45983.372229050925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45983.372229050925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ref="G337:G400" ca="1" si="6">IFERROR(NOW()-F337,"")</f>
        <v>45983.372229050925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45983.372229050925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45983.372229050925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45983.372229050925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45983.372229050925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45983.372229050925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45983.372229050925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45983.372229050925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45983.372229050925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45983.372229050925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45983.372229050925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45983.372229050925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45983.372229050925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45983.372229050925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45983.372229050925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45983.372229050925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45983.372229050925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45983.372229050925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45983.372229050925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45983.372229050925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45983.372229050925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45983.372229050925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45983.372229050925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45983.372229050925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45983.372229050925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45983.372229050925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45983.372229050925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45983.372229050925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45983.372229050925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45983.372229050925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45983.372229050925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45983.372229050925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45983.372229050925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45983.372229050925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45983.372229050925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45983.372229050925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45983.372229050925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45983.372229050925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45983.372229050925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45983.372229050925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45983.372229050925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45983.372229050925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45983.372229050925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45983.372229050925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45983.372229050925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45983.372229050925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45983.372229050925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45983.372229050925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45983.372229050925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45983.372229050925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45983.372229050925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45983.372229050925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45983.372229050925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45983.372229050925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45983.372229050925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45983.372229050925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45983.372229050925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45983.372229050925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45983.372229050925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45983.372229050925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45983.372229050925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45983.372229050925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45983.372229050925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45983.372229050925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ref="G401:G446" ca="1" si="7">IFERROR(NOW()-F401,"")</f>
        <v>45983.372229050925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45983.372229050925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45983.372229050925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45983.372229050925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45983.372229050925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45983.372229050925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45983.372229050925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45983.372229050925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45983.372229050925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45983.372229050925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45983.372229050925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45983.372229050925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45983.372229050925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45983.372229050925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45983.372229050925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45983.372229050925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45983.372229050925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45983.372229050925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45983.372229050925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45983.372229050925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45983.372229050925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45983.372229050925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45983.372229050925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45983.372229050925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45983.372229050925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45983.372229050925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45983.372229050925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45983.372229050925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45983.372229050925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45983.372229050925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45983.372229050925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45983.372229050925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45983.372229050925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45983.372229050925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45983.372229050925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45983.372229050925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45983.372229050925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45983.372229050925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45983.372229050925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45983.372229050925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45983.372229050925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45983.372229050925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45983.372229050925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45983.372229050925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45983.372229050925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45983.372229050925</v>
      </c>
      <c r="H446" s="95"/>
      <c r="I446" s="113" t="str">
        <f>IFERROR(VLOOKUP(D446,DB!A:F,6,0),"")</f>
        <v/>
      </c>
      <c r="J446" s="113" t="str">
        <f>IFERROR(VLOOKUP(D446,DB!A:G,7,0),"")</f>
        <v/>
      </c>
      <c r="K446" s="97"/>
      <c r="L446" s="91" t="str">
        <f>IFERROR(VLOOKUP(D446,DB!A:I,9,0),"")</f>
        <v/>
      </c>
    </row>
  </sheetData>
  <dataValidations count="2">
    <dataValidation allowBlank="1" showInputMessage="1" showErrorMessage="1" sqref="E1" xr:uid="{A4F81451-56CC-4543-9497-104C4E44EE4B}"/>
    <dataValidation type="list" allowBlank="1" showInputMessage="1" showErrorMessage="1" sqref="E2:E4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1"/>
  <sheetViews>
    <sheetView topLeftCell="C1" workbookViewId="0">
      <selection activeCell="D14" sqref="D14"/>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91.540168865736632</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57.183351736108307</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34.711117939812539</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28">
        <v>45977.514803240738</v>
      </c>
      <c r="G5" s="111">
        <f ca="1">IFERROR(NOW()-F5,"")</f>
        <v>5.8574258101871237</v>
      </c>
      <c r="H5" s="128">
        <v>45977.468807870369</v>
      </c>
      <c r="I5" s="109" t="str">
        <f>IFERROR(VLOOKUP(D5,DB!A:F,6,0),"")</f>
        <v>SCECO</v>
      </c>
      <c r="J5" s="109" t="str">
        <f>IFERROR(VLOOKUP(D5,DB!A:G,7,0),"")</f>
        <v>Weak</v>
      </c>
      <c r="K5" s="109" t="s">
        <v>39122</v>
      </c>
      <c r="L5" s="109" t="str">
        <f>IFERROR(VLOOKUP(D5,DB!A:I,9,0),"")</f>
        <v>Latis</v>
      </c>
    </row>
    <row r="6" spans="1:13" ht="30.75">
      <c r="A6" s="109" t="s">
        <v>39123</v>
      </c>
      <c r="B6" s="109" t="str">
        <f>IFERROR(VLOOKUP(D6,DB!A:K,11,0),"")</f>
        <v>R5</v>
      </c>
      <c r="C6" s="109">
        <v>1</v>
      </c>
      <c r="D6" s="109" t="s">
        <v>36518</v>
      </c>
      <c r="E6" s="109" t="s">
        <v>39021</v>
      </c>
      <c r="F6" s="128">
        <v>45981.373298611114</v>
      </c>
      <c r="G6" s="111">
        <f ca="1">IFERROR(NOW()-F6,"")</f>
        <v>1.9989304398113745</v>
      </c>
      <c r="H6" s="128">
        <v>45981.360798611109</v>
      </c>
      <c r="I6" s="109" t="str">
        <f>IFERROR(VLOOKUP(D6,DB!A:F,6,0),"")</f>
        <v>SCECO</v>
      </c>
      <c r="J6" s="109" t="str">
        <f>IFERROR(VLOOKUP(D6,DB!A:G,7,0),"")</f>
        <v>Dead</v>
      </c>
      <c r="K6" s="109" t="s">
        <v>39124</v>
      </c>
      <c r="L6" s="109" t="str">
        <f>IFERROR(VLOOKUP(D6,DB!A:I,9,0),"")</f>
        <v>Latis</v>
      </c>
    </row>
    <row r="7" spans="1:13">
      <c r="A7" s="109" t="s">
        <v>39125</v>
      </c>
      <c r="B7" s="109" t="str">
        <f>IFERROR(VLOOKUP(D7,DB!A:K,11,0),"")</f>
        <v>R5</v>
      </c>
      <c r="C7" s="109">
        <v>1</v>
      </c>
      <c r="D7" s="109" t="s">
        <v>32664</v>
      </c>
      <c r="E7" s="109" t="s">
        <v>39100</v>
      </c>
      <c r="F7" s="128">
        <v>45982.768553240741</v>
      </c>
      <c r="G7" s="111">
        <f ca="1">IFERROR(NOW()-F7,"")</f>
        <v>0.60367581018363126</v>
      </c>
      <c r="H7" s="128">
        <v>45982.753275462965</v>
      </c>
      <c r="I7" s="109" t="str">
        <f>IFERROR(VLOOKUP(D7,DB!A:F,6,0),"")</f>
        <v>SCECO</v>
      </c>
      <c r="J7" s="109" t="str">
        <f>IFERROR(VLOOKUP(D7,DB!A:G,7,0),"")</f>
        <v>Good</v>
      </c>
      <c r="K7" s="109" t="s">
        <v>39126</v>
      </c>
      <c r="L7" s="109" t="str">
        <f>IFERROR(VLOOKUP(D7,DB!A:I,9,0),"")</f>
        <v>Latis</v>
      </c>
    </row>
    <row r="8" spans="1:13">
      <c r="A8" s="109" t="s">
        <v>39127</v>
      </c>
      <c r="B8" s="109" t="str">
        <f>IFERROR(VLOOKUP(D8,DB!A:K,11,0),"")</f>
        <v>R5</v>
      </c>
      <c r="C8" s="109">
        <v>1</v>
      </c>
      <c r="D8" s="109" t="s">
        <v>31132</v>
      </c>
      <c r="E8" s="109" t="s">
        <v>39021</v>
      </c>
      <c r="F8" s="128">
        <v>45983.361550925925</v>
      </c>
      <c r="G8" s="111">
        <f ca="1">IFERROR(NOW()-F8,"")</f>
        <v>1.0678124999685679E-2</v>
      </c>
      <c r="H8" s="128">
        <v>45983.352013888885</v>
      </c>
      <c r="I8" s="109" t="str">
        <f>IFERROR(VLOOKUP(D8,DB!A:F,6,0),"")</f>
        <v>SCECO</v>
      </c>
      <c r="J8" s="109" t="str">
        <f>IFERROR(VLOOKUP(D8,DB!A:G,7,0),"")</f>
        <v>Dead</v>
      </c>
      <c r="K8" s="109" t="s">
        <v>39128</v>
      </c>
      <c r="L8" s="109" t="str">
        <f>IFERROR(VLOOKUP(D8,DB!A:I,9,0),"")</f>
        <v>Latis</v>
      </c>
    </row>
    <row r="9" spans="1:13">
      <c r="A9" s="109"/>
      <c r="B9" s="109" t="str">
        <f>IFERROR(VLOOKUP(D9,DB!A:K,11,0),"")</f>
        <v/>
      </c>
      <c r="C9" s="109"/>
      <c r="D9"/>
      <c r="E9" s="109"/>
      <c r="F9" s="109"/>
      <c r="G9" s="111">
        <f ca="1">IFERROR(NOW()-F9,"")</f>
        <v>45983.372229050925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45983.372229050925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45983.372229050925</v>
      </c>
      <c r="H11" s="109"/>
      <c r="I11" s="109" t="str">
        <f>IFERROR(VLOOKUP(D11,DB!A:F,6,0),"")</f>
        <v/>
      </c>
      <c r="J11" s="109" t="str">
        <f>IFERROR(VLOOKUP(D11,DB!A:G,7,0),"")</f>
        <v/>
      </c>
      <c r="K11" s="109"/>
      <c r="L11" s="109" t="str">
        <f>IFERROR(VLOOKUP(D11,DB!A:I,9,0),"")</f>
        <v/>
      </c>
    </row>
    <row r="12" spans="1:13">
      <c r="A12" s="109"/>
      <c r="B12" s="109" t="str">
        <f>IFERROR(VLOOKUP(D12,DB!A:K,11,0),"")</f>
        <v/>
      </c>
      <c r="C12" s="109"/>
      <c r="D12"/>
      <c r="E12" s="109"/>
      <c r="F12" s="109"/>
      <c r="G12" s="111">
        <f ca="1">IFERROR(NOW()-F12,"")</f>
        <v>45983.372229050925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45983.372229050925</v>
      </c>
      <c r="H13" s="109"/>
      <c r="I13" s="109" t="str">
        <f>IFERROR(VLOOKUP(D13,DB!A:F,6,0),"")</f>
        <v/>
      </c>
      <c r="J13" s="109" t="str">
        <f>IFERROR(VLOOKUP(D13,DB!A:G,7,0),"")</f>
        <v/>
      </c>
      <c r="K13" s="109"/>
      <c r="L13" s="109" t="str">
        <f>IFERROR(VLOOKUP(D13,DB!A:I,9,0),"")</f>
        <v/>
      </c>
    </row>
    <row r="14" spans="1:13">
      <c r="A14" s="109"/>
      <c r="B14" s="109" t="str">
        <f>IFERROR(VLOOKUP(D14,DB!A:K,11,0),"")</f>
        <v/>
      </c>
      <c r="C14" s="109"/>
      <c r="D14"/>
      <c r="E14" s="109"/>
      <c r="F14" s="109"/>
      <c r="G14" s="111">
        <f ca="1">IFERROR(NOW()-F14,"")</f>
        <v>45983.372229050925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45983.372229050925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45983.372229050925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45983.372229050925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45983.372229050925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45983.372229050925</v>
      </c>
      <c r="H19" s="109"/>
      <c r="I19" s="109" t="str">
        <f>IFERROR(VLOOKUP(D19,DB!A:F,6,0),"")</f>
        <v/>
      </c>
      <c r="J19" s="109" t="str">
        <f>IFERROR(VLOOKUP(D19,DB!A:G,7,0),"")</f>
        <v/>
      </c>
      <c r="K19" s="109"/>
      <c r="L19" s="109" t="str">
        <f>IFERROR(VLOOKUP(D19,DB!A:I,9,0),"")</f>
        <v/>
      </c>
    </row>
    <row r="20" spans="1:12">
      <c r="A20" s="109"/>
      <c r="B20" s="109" t="str">
        <f>IFERROR(VLOOKUP(D20,DB!A:K,11,0),"")</f>
        <v/>
      </c>
      <c r="C20" s="109"/>
      <c r="D20"/>
      <c r="E20" s="109"/>
      <c r="F20" s="109"/>
      <c r="G20" s="111">
        <f ca="1">IFERROR(NOW()-F20,"")</f>
        <v>45983.372229050925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45983.372229050925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45983.372229050925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45983.372229050925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45983.372229050925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45983.372229050925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45983.372229050925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45983.372229050925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45983.372229050925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45983.372229050925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45983.372229050925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45983.372229050925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45983.372229050925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45983.372229050925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45983.372229050925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45983.372229050925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45983.372229050925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45983.372229050925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45983.372229050925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45983.372229050925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45983.372229050925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45983.372229050925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45983.372229050925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45983.372229050925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45983.372229050925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45983.372229050925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45983.372229050925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45983.372229050925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45983.372229050925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45983.372229050925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45983.372229050925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45983.372229050925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45983.372229050925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45983.372229050925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45983.372229050925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45983.372229050925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45983.372229050925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45983.372229050925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45983.372229050925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45983.372229050925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45983.372229050925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45983.372229050925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45983.372229050925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45983.372229050925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45983.372229050925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45983.372229050925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45983.372229050925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45983.372229050925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45983.372229050925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45983.372229050925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45983.372229050925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45983.372229050925</v>
      </c>
      <c r="H71" s="109"/>
      <c r="I71" s="109" t="str">
        <f>IFERROR(VLOOKUP(D71,DB!A:F,6,0),"")</f>
        <v/>
      </c>
      <c r="J71" s="109" t="str">
        <f>IFERROR(VLOOKUP(D71,DB!A:G,7,0),"")</f>
        <v/>
      </c>
      <c r="K71" s="109"/>
      <c r="L71" s="109" t="str">
        <f>IFERROR(VLOOKUP(D71,DB!A:I,9,0),"")</f>
        <v/>
      </c>
    </row>
    <row r="72" spans="1:12">
      <c r="A72" s="131"/>
      <c r="B72" s="131" t="str">
        <f>IFERROR(VLOOKUP(D72,DB!A:K,11,0),"")</f>
        <v/>
      </c>
      <c r="C72" s="131"/>
      <c r="D72" s="131"/>
      <c r="E72" s="131"/>
      <c r="F72" s="132"/>
      <c r="G72" s="111">
        <f ca="1">IFERROR(NOW()-F72,"")</f>
        <v>45983.372229050925</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45983.372229050925</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45983.372229050925</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45983.372229050925</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45983.372229050925</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45983.372229050925</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45983.372229050925</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45983.372229050925</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45983.372229050925</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45983.372229050925</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45983.372229050925</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45983.372229050925</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45983.372229050925</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45983.372229050925</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45983.372229050925</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45983.372229050925</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45983.372229050925</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45983.372229050925</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45983.372229050925</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45983.372229050925</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45983.372229050925</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45983.372229050925</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45983.372229050925</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45983.372229050925</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45983.372229050925</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45983.372229050925</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45983.372229050925</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45983.372229050925</v>
      </c>
      <c r="H99" s="132"/>
      <c r="I99" s="131" t="str">
        <f>IFERROR(VLOOKUP(D99,DB!A:F,6,0),"")</f>
        <v/>
      </c>
      <c r="J99" s="131" t="str">
        <f>IFERROR(VLOOKUP(D99,DB!A:G,7,0),"")</f>
        <v/>
      </c>
      <c r="K99" s="131"/>
      <c r="L99" s="131" t="str">
        <f>IFERROR(VLOOKUP(D99,DB!A:I,9,0),"")</f>
        <v/>
      </c>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row r="102" spans="1:12">
      <c r="A102" s="109"/>
      <c r="B102" s="109"/>
      <c r="C102" s="109"/>
      <c r="D102" s="109"/>
      <c r="E102" s="109"/>
      <c r="F102" s="109"/>
      <c r="G102" s="109"/>
      <c r="H102" s="109"/>
      <c r="I102" s="109"/>
      <c r="J102" s="109"/>
      <c r="K102" s="109"/>
      <c r="L102" s="109"/>
    </row>
    <row r="103" spans="1:12">
      <c r="A103" s="109"/>
      <c r="B103" s="109"/>
      <c r="C103" s="109"/>
      <c r="D103" s="109"/>
      <c r="E103" s="109"/>
      <c r="F103" s="109"/>
      <c r="G103" s="109"/>
      <c r="H103" s="109"/>
      <c r="I103" s="109"/>
      <c r="J103" s="109"/>
      <c r="K103" s="109"/>
      <c r="L103" s="109"/>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sheetData>
  <dataValidations count="2">
    <dataValidation allowBlank="1" showInputMessage="1" showErrorMessage="1" sqref="E1" xr:uid="{920C6338-E771-4DAE-8C89-92A9093EA4DE}"/>
    <dataValidation type="list" allowBlank="1" showInputMessage="1" showErrorMessage="1" sqref="E2:E9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1"/>
  <sheetViews>
    <sheetView workbookViewId="0">
      <selection activeCell="E6" sqref="E6"/>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39129</v>
      </c>
      <c r="B2" s="119" t="str">
        <f>IFERROR(VLOOKUP(D2,DB!A:K,11,0),"")</f>
        <v>R6</v>
      </c>
      <c r="C2" s="120">
        <v>1</v>
      </c>
      <c r="D2" s="119" t="s">
        <v>34850</v>
      </c>
      <c r="E2" s="109" t="s">
        <v>39021</v>
      </c>
      <c r="F2" s="121">
        <v>45983.312881944446</v>
      </c>
      <c r="G2" s="104">
        <f t="shared" ref="G2:G21" ca="1" si="0">IFERROR(NOW()-F2,"-")</f>
        <v>5.9347106478526257E-2</v>
      </c>
      <c r="H2" s="121">
        <v>45983.312824074077</v>
      </c>
      <c r="I2" s="119" t="str">
        <f>IFERROR(VLOOKUP(D2,DB!A:F,6,0),"")</f>
        <v>SCECO</v>
      </c>
      <c r="J2" s="119" t="str">
        <f>IFERROR(VLOOKUP(D2,DB!A:G,7,0),"")</f>
        <v>In progress</v>
      </c>
      <c r="K2" s="122" t="s">
        <v>39130</v>
      </c>
      <c r="L2" s="123" t="str">
        <f>IFERROR(VLOOKUP(D2,DB!A:I,9,0),"")</f>
        <v>Latis</v>
      </c>
    </row>
    <row r="3" spans="1:16382" ht="31.5" customHeight="1">
      <c r="A3" s="118"/>
      <c r="B3" s="119" t="str">
        <f>IFERROR(VLOOKUP(D3,DB!A:K,11,0),"")</f>
        <v/>
      </c>
      <c r="C3" s="120"/>
      <c r="D3" s="119"/>
      <c r="E3" s="109"/>
      <c r="F3" s="121"/>
      <c r="G3" s="104">
        <f t="shared" ca="1" si="0"/>
        <v>45983.372229050925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45983.372229050925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45983.372229050925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45983.372229050925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45983.372229050925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45983.372229050925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45983.372229050925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45983.372229050925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45983.372229050925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45983.372229050925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45983.372229050925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45983.372229050925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45983.372229050925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45983.372229050925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45983.372229050925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45983.372229050925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45983.372229050925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45983.372229050925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45983.372229050925</v>
      </c>
      <c r="H21" s="121"/>
      <c r="I21" s="119" t="str">
        <f>IFERROR(VLOOKUP(D21,DB!A:F,6,0),"")</f>
        <v/>
      </c>
      <c r="J21" s="119" t="str">
        <f>IFERROR(VLOOKUP(D21,DB!A:G,7,0),"")</f>
        <v/>
      </c>
      <c r="K21" s="122"/>
      <c r="L21" s="123" t="str">
        <f>IFERROR(VLOOKUP(D21,DB!A:I,9,0),"")</f>
        <v/>
      </c>
    </row>
  </sheetData>
  <dataValidations count="2">
    <dataValidation allowBlank="1" showInputMessage="1" showErrorMessage="1" sqref="E1" xr:uid="{9E1BC488-8814-4F8A-8DBE-742B3278AB71}"/>
    <dataValidation type="list" allowBlank="1" showInputMessage="1" showErrorMessage="1" sqref="E2:E2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2025-11-22T05:57:17Z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