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26" documentId="13_ncr:1_{F6CB121F-512D-4AA6-A0C1-0FB36C537598}" xr6:coauthVersionLast="47" xr6:coauthVersionMax="47" xr10:uidLastSave="{659BEFB4-D8D0-4A7F-A00B-B817120BD9EC}"/>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<sst xmlns="http://schemas.openxmlformats.org/spreadsheetml/2006/main" count="179029" uniqueCount="39107">
  <si>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</si>
  <si>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</si>
  <si>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</si>
  <si>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</si>
  <si>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</si>
  <si>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</si>
  <si>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</si>
  <si>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</si>
  <si>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</si>
  <si>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</si>
  <si>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</si>
  <si>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</si>
  <si>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</si>
  <si>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</si>
  <si>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</si>
  <si>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</si>
  <si>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</si>
  <si>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</si>
  <si>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</si>
  <si>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</si>
  <si>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</si>
  <si>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</si>
  <si>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</si>
  <si>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</si>
  <si>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</si>
  <si>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</si>
  <si>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</si>
  <si>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</si>
  <si>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</si>
  <si>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</si>
  <si>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</si>
  <si>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</si>
  <si>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</si>
  <si>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</si>
  <si>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</si>
  <si>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</si>
  <si>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</si>
  <si>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</si>
  <si>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</si>
  <si>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</si>
  <si>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</si>
  <si>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</si>
  <si>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</si>
  <si>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</si>
  <si>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</si>
  <si>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</si>
  <si>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</si>
  <si>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</si>
  <si>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</si>
  <si>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</si>
  <si>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</si>
  <si>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</si>
  <si>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</si>
  <si>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</si>
  <si>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</si>
  <si>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</si>
  <si>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</si>
  <si>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</si>
  <si>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</si>
  <si>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</si>
  <si>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</si>
  <si>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</si>
  <si>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</si>
  <si>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</si>
  <si>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</si>
  <si>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</si>
  <si>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</si>
  <si>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</si>
  <si>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</si>
  <si>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</si>
  <si>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</si>
  <si>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</si>
  <si>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</si>
  <si>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</si>
  <si>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</si>
  <si>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</si>
  <si>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</si>
  <si>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</si>
  <si>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</si>
  <si>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</si>
  <si>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</si>
  <si>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</si>
  <si>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</si>
  <si>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</si>
  <si>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</si>
  <si>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</si>
  <si>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</si>
  <si>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</si>
  <si>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</si>
  <si>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</si>
  <si>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</si>
  <si>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</si>
  <si>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</si>
  <si>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</si>
  <si>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</si>
  <si>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</si>
  <si>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</si>
  <si>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</si>
  <si>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</si>
  <si>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</si>
  <si>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</si>
  <si>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</si>
  <si>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</si>
  <si>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</si>
  <si>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</si>
  <si>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</si>
  <si>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</si>
  <si>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</si>
  <si>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</si>
  <si>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</si>
  <si>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</si>
  <si>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</si>
  <si>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</si>
  <si>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</si>
  <si>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</si>
  <si>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</si>
  <si>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</si>
  <si>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</si>
  <si>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</si>
  <si>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</si>
  <si>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</si>
  <si>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</si>
  <si>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</si>
  <si>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</si>
  <si>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</si>
  <si>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</si>
  <si>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</si>
  <si>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</si>
  <si>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</si>
  <si>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</si>
  <si>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</si>
  <si>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</si>
  <si>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</si>
  <si>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</si>
  <si>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</si>
  <si>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</si>
  <si>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</si>
  <si>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</si>
  <si>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</si>
  <si>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</si>
  <si>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</si>
  <si>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</si>
  <si>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</si>
  <si>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</si>
  <si>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</si>
  <si>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</si>
  <si>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</si>
  <si>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</si>
  <si>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</si>
  <si>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</si>
  <si>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</si>
  <si>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</si>
  <si>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</si>
  <si>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</si>
  <si>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</si>
  <si>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</si>
  <si>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</si>
  <si>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</si>
  <si>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</si>
  <si>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</si>
  <si>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</si>
  <si>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</si>
  <si>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</si>
  <si>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</si>
  <si>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</si>
  <si>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</si>
  <si>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</si>
  <si>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</si>
  <si>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</si>
  <si>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</si>
  <si>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</si>
  <si>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</si>
  <si>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</si>
  <si>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</si>
  <si>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</si>
  <si>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</si>
  <si>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</si>
  <si>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</si>
  <si>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</si>
  <si>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</si>
  <si>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</si>
  <si>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</si>
  <si>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</si>
  <si>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</si>
  <si>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</si>
  <si>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</si>
  <si>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</si>
  <si>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</si>
  <si>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</si>
  <si>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</si>
  <si>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</si>
  <si>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</si>
  <si>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</si>
  <si>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</si>
  <si>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</si>
  <si>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</si>
  <si>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</si>
  <si>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</si>
  <si>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</si>
  <si>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</si>
  <si>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</si>
  <si>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</si>
  <si>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</si>
  <si>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</si>
  <si>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</si>
  <si>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</si>
  <si>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</si>
  <si>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</si>
  <si>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</si>
  <si>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</si>
  <si>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</si>
  <si>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</si>
  <si>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</si>
  <si>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</si>
  <si>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</si>
  <si>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</si>
  <si>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</si>
  <si>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</si>
  <si>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</si>
  <si>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</si>
  <si>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</si>
  <si>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</si>
  <si>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</si>
  <si>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</si>
  <si>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</si>
  <si>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</si>
  <si>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</si>
  <si>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</si>
  <si>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</si>
  <si>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</si>
  <si>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</si>
  <si>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</si>
  <si>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</si>
  <si>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</si>
  <si>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</si>
  <si>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</si>
  <si>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</si>
  <si>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</si>
  <si>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</si>
  <si>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</si>
  <si>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</si>
  <si>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</si>
  <si>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</si>
  <si>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</si>
  <si>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</si>
  <si>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</si>
  <si>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</si>
  <si>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</si>
  <si>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</si>
  <si>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</si>
  <si>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</si>
  <si>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</si>
  <si>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</si>
  <si>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</si>
  <si>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</si>
  <si>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</si>
  <si>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</si>
  <si>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</si>
  <si>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</si>
  <si>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</si>
  <si>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</si>
  <si>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</si>
  <si>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</si>
  <si>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</si>
  <si>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</si>
  <si>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</si>
  <si>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</si>
  <si>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</si>
  <si>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</si>
  <si>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</si>
  <si>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</si>
  <si>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</si>
  <si>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</si>
  <si>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</si>
  <si>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</si>
  <si>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</si>
  <si>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</si>
  <si>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</si>
  <si>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</si>
  <si>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</si>
  <si>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</si>
  <si>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</si>
  <si>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</si>
  <si>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</si>
  <si>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</si>
  <si>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</si>
  <si>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</si>
  <si>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</si>
  <si>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</si>
  <si>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</si>
  <si>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</si>
  <si>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</si>
  <si>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</si>
  <si>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</si>
  <si>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</si>
  <si>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</si>
  <si>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</si>
  <si>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</si>
  <si>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</si>
  <si>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</si>
  <si>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</si>
  <si>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</si>
  <si>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</si>
  <si>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</si>
  <si>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</si>
  <si>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</si>
  <si>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</si>
  <si>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</si>
  <si>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</si>
  <si>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</si>
  <si>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</si>
  <si>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</si>
  <si>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</si>
  <si>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</si>
  <si>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</si>
  <si>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</si>
  <si>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</si>
  <si>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</si>
  <si>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</si>
  <si>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</si>
  <si>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</si>
  <si>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</si>
  <si>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</si>
  <si>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</si>
  <si>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</si>
  <si>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</si>
  <si>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</si>
  <si>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</si>
  <si>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</si>
  <si>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</si>
  <si>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</si>
  <si>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</si>
  <si>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</si>
  <si>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</si>
  <si>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</si>
  <si>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</si>
  <si>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</si>
  <si>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</si>
  <si>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</si>
  <si>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</si>
  <si>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</si>
  <si>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</si>
  <si>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</si>
  <si>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</si>
  <si>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</si>
  <si>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</si>
  <si>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</si>
  <si>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</si>
  <si>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</si>
  <si>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</si>
  <si>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</si>
  <si>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</si>
  <si>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</si>
  <si>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</si>
  <si>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</si>
  <si>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</si>
  <si>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</si>
  <si>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</si>
  <si>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</si>
  <si>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</si>
  <si>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</si>
  <si>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</si>
  <si>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</si>
  <si>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</si>
  <si>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</si>
  <si>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</si>
  <si>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</si>
  <si>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</si>
  <si>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</si>
  <si>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</si>
  <si>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</si>
  <si>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</si>
  <si>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</si>
  <si>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</si>
  <si>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</si>
  <si>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</si>
  <si>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</si>
  <si>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</si>
  <si>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</si>
  <si>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</si>
  <si>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</si>
  <si>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</si>
  <si>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</si>
  <si>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</si>
  <si>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</si>
  <si>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</si>
  <si>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</si>
  <si>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</si>
  <si>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</si>
  <si>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</si>
  <si>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</si>
  <si>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</si>
  <si>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</si>
  <si>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</si>
  <si>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</si>
  <si>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</si>
  <si>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</si>
  <si>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</si>
  <si>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</si>
  <si>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</si>
  <si>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</si>
  <si>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</si>
  <si>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</si>
  <si>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</si>
  <si>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</si>
  <si>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</si>
  <si>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</si>
  <si>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</si>
  <si>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</si>
  <si>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</si>
  <si>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</si>
  <si>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</si>
  <si>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</si>
  <si>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</si>
  <si>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</si>
  <si>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</si>
  <si>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</si>
  <si>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</si>
  <si>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</si>
  <si>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</si>
  <si>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</si>
  <si>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</si>
  <si>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</si>
  <si>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</si>
  <si>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</si>
  <si>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</si>
  <si>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</si>
  <si>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</si>
  <si>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</si>
  <si>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</si>
  <si>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</si>
  <si>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</si>
  <si>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</si>
  <si>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</si>
  <si>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</si>
  <si>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</si>
  <si>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</si>
  <si>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</si>
  <si>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</si>
  <si>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</si>
  <si>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</si>
  <si>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</si>
  <si>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</si>
  <si>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</si>
  <si>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</si>
  <si>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</si>
  <si>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</si>
  <si>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</si>
  <si>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</si>
  <si>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</si>
  <si>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</si>
  <si>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</si>
  <si>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</si>
  <si>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</si>
  <si>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</si>
  <si>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</si>
  <si>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</si>
  <si>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</si>
  <si>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</si>
  <si>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</si>
  <si>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</si>
  <si>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</si>
  <si>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</si>
  <si>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</si>
  <si>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</si>
  <si>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</si>
  <si>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</si>
  <si>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</si>
  <si>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</si>
  <si>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</si>
  <si>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</si>
  <si>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</si>
  <si>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</si>
  <si>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</si>
  <si>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</si>
  <si>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</si>
  <si>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</si>
  <si>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</si>
  <si>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</si>
  <si>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</si>
  <si>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</si>
  <si>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</si>
  <si>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</si>
  <si>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</si>
  <si>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</si>
  <si>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</si>
  <si>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</si>
  <si>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</si>
  <si>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</si>
  <si>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</si>
  <si>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</si>
  <si>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</si>
  <si>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</si>
  <si>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</si>
  <si>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</si>
  <si>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</si>
  <si>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</si>
  <si>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</si>
  <si>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</si>
  <si>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</si>
  <si>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</si>
  <si>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</si>
  <si>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</si>
  <si>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</si>
  <si>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</si>
  <si>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</si>
  <si>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</si>
  <si>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</si>
  <si>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</si>
  <si>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</si>
  <si>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</si>
  <si>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</si>
  <si>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</si>
  <si>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</si>
  <si>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</si>
  <si>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</si>
  <si>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</si>
  <si>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</si>
  <si>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</si>
  <si>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</si>
  <si>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</si>
  <si>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</si>
  <si>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</si>
  <si>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</si>
  <si>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</si>
  <si>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</si>
  <si>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</si>
  <si>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</si>
  <si>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</si>
  <si>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</si>
  <si>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</si>
  <si>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</si>
  <si>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</si>
  <si>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</si>
  <si>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</si>
  <si>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</si>
  <si>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</si>
  <si>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</si>
  <si>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</si>
  <si>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</si>
  <si>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</si>
  <si>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</si>
  <si>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</si>
  <si>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</si>
  <si>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</si>
  <si>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</si>
  <si>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</si>
  <si>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</si>
  <si>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</si>
  <si>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</si>
  <si>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</si>
  <si>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</si>
  <si>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</si>
  <si>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</si>
  <si>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</si>
  <si>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</si>
  <si>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</si>
  <si>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</si>
  <si>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</si>
  <si>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</si>
  <si>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</si>
  <si>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</si>
  <si>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</si>
  <si>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</si>
  <si>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</si>
  <si>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</si>
  <si>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</si>
  <si>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</si>
  <si>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</si>
  <si>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</si>
  <si>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</si>
  <si>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</si>
  <si>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</si>
  <si>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</si>
  <si>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</si>
  <si>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</si>
  <si>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</si>
  <si>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</si>
  <si>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</si>
  <si>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</si>
  <si>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</si>
  <si>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</si>
  <si>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</si>
  <si>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</si>
  <si>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</si>
  <si>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</si>
  <si>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</si>
  <si>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</si>
  <si>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</si>
  <si>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</si>
  <si>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</si>
  <si>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</si>
  <si>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</si>
  <si>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</si>
  <si>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</si>
  <si>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</si>
  <si>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</si>
  <si>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</si>
  <si>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</si>
  <si>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</si>
  <si>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</si>
  <si>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</si>
  <si>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</si>
  <si>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</si>
  <si>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</si>
  <si>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</si>
  <si>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</si>
  <si>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</si>
  <si>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</si>
  <si>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</si>
  <si>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</si>
  <si>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</si>
  <si>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</si>
  <si>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</si>
  <si>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</si>
  <si>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</si>
  <si>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</si>
  <si>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</si>
  <si>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</si>
  <si>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</si>
  <si>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</si>
  <si>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</si>
  <si>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</si>
  <si>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</si>
  <si>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</si>
  <si>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</si>
  <si>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</si>
  <si>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</si>
  <si>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</si>
  <si>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</si>
  <si>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</si>
  <si>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</si>
  <si>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</si>
  <si>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</si>
  <si>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</si>
  <si>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</si>
  <si>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</si>
  <si>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</si>
  <si>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</si>
  <si>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</si>
  <si>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</si>
  <si>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</si>
  <si>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</si>
  <si>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</si>
  <si>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</si>
  <si>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</si>
  <si>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</si>
  <si>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</si>
  <si>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</si>
  <si>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</si>
  <si>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</si>
  <si>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</si>
  <si>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</si>
  <si>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</si>
  <si>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</si>
  <si>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</si>
  <si>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</si>
  <si>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</si>
  <si>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</si>
  <si>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</si>
  <si>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</si>
  <si>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</si>
  <si>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</si>
  <si>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</si>
  <si>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</si>
  <si>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</si>
  <si>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</si>
  <si>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</si>
  <si>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</si>
  <si>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</si>
  <si>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</si>
  <si>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</si>
  <si>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</si>
  <si>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</si>
  <si>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</si>
  <si>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</si>
  <si>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</si>
  <si>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</si>
  <si>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</si>
  <si>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</si>
  <si>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</si>
  <si>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</si>
  <si>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</si>
  <si>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</si>
  <si>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</si>
  <si>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</si>
  <si>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</si>
  <si>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</si>
  <si>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</si>
  <si>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</si>
  <si>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</si>
  <si>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</si>
  <si>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</si>
  <si>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</si>
  <si>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</si>
  <si>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</si>
  <si>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</si>
  <si>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</si>
  <si>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</si>
  <si>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</si>
  <si>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</si>
  <si>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</si>
  <si>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</si>
  <si>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</si>
  <si>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</si>
  <si>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</si>
  <si>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</si>
  <si>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</si>
  <si>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</si>
  <si>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</si>
  <si>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</si>
  <si>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</si>
  <si>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</si>
  <si>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</si>
  <si>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</si>
  <si>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</si>
  <si>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</si>
  <si>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</si>
  <si>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</si>
  <si>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</si>
  <si>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</si>
  <si>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</si>
  <si>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</si>
  <si>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</si>
  <si>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</si>
  <si>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</si>
  <si>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</si>
  <si>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</si>
  <si>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</si>
  <si>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</si>
  <si>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</si>
  <si>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</si>
  <si>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</si>
  <si>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</si>
  <si>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</si>
  <si>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</si>
  <si>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</si>
  <si>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</si>
  <si>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</si>
  <si>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</si>
  <si>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</si>
  <si>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</si>
  <si>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</si>
  <si>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</si>
  <si>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</si>
  <si>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</si>
  <si>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</si>
  <si>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</si>
  <si>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</si>
  <si>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</si>
  <si>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</si>
  <si>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</si>
  <si>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</si>
  <si>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</si>
  <si>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</si>
  <si>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</si>
  <si>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</si>
  <si>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</si>
  <si>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</si>
  <si>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</si>
  <si>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</si>
  <si>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</si>
  <si>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</si>
  <si>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</si>
  <si>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</si>
  <si>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</si>
  <si>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</si>
  <si>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</si>
  <si>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</si>
  <si>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</si>
  <si>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</si>
  <si>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</si>
  <si>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</si>
  <si>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</si>
  <si>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</si>
  <si>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</si>
  <si>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</si>
  <si>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</si>
  <si>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</si>
  <si>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</si>
  <si>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</si>
  <si>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</si>
  <si>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</si>
  <si>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</si>
  <si>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</si>
  <si>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</si>
  <si>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</si>
  <si>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</si>
  <si>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</si>
  <si>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</si>
  <si>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</si>
  <si>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</si>
  <si>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</si>
  <si>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</si>
  <si>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</si>
  <si>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</si>
  <si>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</si>
  <si>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</si>
  <si>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</si>
  <si>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</si>
  <si>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</si>
  <si>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</si>
  <si>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</si>
  <si>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</si>
  <si>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</si>
  <si>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</si>
  <si>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</si>
  <si>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</si>
  <si>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</si>
  <si>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</si>
  <si>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</si>
  <si>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</si>
  <si>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</si>
  <si>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</si>
  <si>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</si>
  <si>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</si>
  <si>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</si>
  <si>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</si>
  <si>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</si>
  <si>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</si>
  <si>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</si>
  <si>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</si>
  <si>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</si>
  <si>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</si>
  <si>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</si>
  <si>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</si>
  <si>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</si>
  <si>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</si>
  <si>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</si>
  <si>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</si>
  <si>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</si>
  <si>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</si>
  <si>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</si>
  <si>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</si>
  <si>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</si>
  <si>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</si>
  <si>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</si>
  <si>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</si>
  <si>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</si>
  <si>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</si>
  <si>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</si>
  <si>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</si>
  <si>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</si>
  <si>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</si>
  <si>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</si>
  <si>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</si>
  <si>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</si>
  <si>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</si>
  <si>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</si>
  <si>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</si>
  <si>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</si>
  <si>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</si>
  <si>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</si>
  <si>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</si>
  <si>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</si>
  <si>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</si>
  <si>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</si>
  <si>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</si>
  <si>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</si>
  <si>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</si>
  <si>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</si>
  <si>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</si>
  <si>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</si>
  <si>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</si>
  <si>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</si>
  <si>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</si>
  <si>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</si>
  <si>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</si>
  <si>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</si>
  <si>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</si>
  <si>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</si>
  <si>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</si>
  <si>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</si>
  <si>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</si>
  <si>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</si>
  <si>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</si>
  <si>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</si>
  <si>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</si>
  <si>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</si>
  <si>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</si>
  <si>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</si>
  <si>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</si>
  <si>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</si>
  <si>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</si>
  <si>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</si>
  <si>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</si>
  <si>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</si>
  <si>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</si>
  <si>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</si>
  <si>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</si>
  <si>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</si>
  <si>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</si>
  <si>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</si>
  <si>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</si>
  <si>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</si>
  <si>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</si>
  <si>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</si>
  <si>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</si>
  <si>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</si>
  <si>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</si>
  <si>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</si>
  <si>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</si>
  <si>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</si>
  <si>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</si>
  <si>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</si>
  <si>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</si>
  <si>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</si>
  <si>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</si>
  <si>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</si>
  <si>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</si>
  <si>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</si>
  <si>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</si>
  <si>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</si>
  <si>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</si>
  <si>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</si>
  <si>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</si>
  <si>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</si>
  <si>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</si>
  <si>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</si>
  <si>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</si>
  <si>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</si>
  <si>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</si>
  <si>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</si>
  <si>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</si>
  <si>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</si>
  <si>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</si>
  <si>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</si>
  <si>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</si>
  <si>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</si>
  <si>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</si>
  <si>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</si>
  <si>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</si>
  <si>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</si>
  <si>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</si>
  <si>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</si>
  <si>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</si>
  <si>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</si>
  <si>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</si>
  <si>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</si>
  <si>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</si>
  <si>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</si>
  <si>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</si>
  <si>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</si>
  <si>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</si>
  <si>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</si>
  <si>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</si>
  <si>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</si>
  <si>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</si>
  <si>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</si>
  <si>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</si>
  <si>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</si>
  <si>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</si>
  <si>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</si>
  <si>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</si>
  <si>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</si>
  <si>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</si>
  <si>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</si>
  <si>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</si>
  <si>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</si>
  <si>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</si>
  <si>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</si>
  <si>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</si>
  <si>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</si>
  <si>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</si>
  <si>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</si>
  <si>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</si>
  <si>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</si>
  <si>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</si>
  <si>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</si>
  <si>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</si>
  <si>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</si>
  <si>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</si>
  <si>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</si>
  <si>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</si>
  <si>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</si>
  <si>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</si>
  <si>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</si>
  <si>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</si>
  <si>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</si>
  <si>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</si>
  <si>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</si>
  <si>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</si>
  <si>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</si>
  <si>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</si>
  <si>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</si>
  <si>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</si>
  <si>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</si>
  <si>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</si>
  <si>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</si>
  <si>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</si>
  <si>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</si>
  <si>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</si>
  <si>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</si>
  <si>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</si>
  <si>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</si>
  <si>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</si>
  <si>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</si>
  <si>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</si>
  <si>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</si>
  <si>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</si>
  <si>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</si>
  <si>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</si>
  <si>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</si>
  <si>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</si>
  <si>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</si>
  <si>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</si>
  <si>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</si>
  <si>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</si>
  <si>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</si>
  <si>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</si>
  <si>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</si>
  <si>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</si>
  <si>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</si>
  <si>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</si>
  <si>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</si>
  <si>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</si>
  <si>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</si>
  <si>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</si>
  <si>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</si>
  <si>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</si>
  <si>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</si>
  <si>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</si>
  <si>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</si>
  <si>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</si>
  <si>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</si>
  <si>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</si>
  <si>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</si>
  <si>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</si>
  <si>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</si>
  <si>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</si>
  <si>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</si>
  <si>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</si>
  <si>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</si>
  <si>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</si>
  <si>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</si>
  <si>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</si>
  <si>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</si>
  <si>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</si>
  <si>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</si>
  <si>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</si>
  <si>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</si>
  <si>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</si>
  <si>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</si>
  <si>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</si>
  <si>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</si>
  <si>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</si>
  <si>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</si>
  <si>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</si>
  <si>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</si>
  <si>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</si>
  <si>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</si>
  <si>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</si>
  <si>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</si>
  <si>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</si>
  <si>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</si>
  <si>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</si>
  <si>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</si>
  <si>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</si>
  <si>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</si>
  <si>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</si>
  <si>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</si>
  <si>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</si>
  <si>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</si>
  <si>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</si>
  <si>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</si>
  <si>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</si>
  <si>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</si>
  <si>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</si>
  <si>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</si>
  <si>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</si>
  <si>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</si>
  <si>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</si>
  <si>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</si>
  <si>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</si>
  <si>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</si>
  <si>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</si>
  <si>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</si>
  <si>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</si>
  <si>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</si>
  <si>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</si>
  <si>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</si>
  <si>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</si>
  <si>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</si>
  <si>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</si>
  <si>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</si>
  <si>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</si>
  <si>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</si>
  <si>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</si>
  <si>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</si>
  <si>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</si>
  <si>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</si>
  <si>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</si>
  <si>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</si>
  <si>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</si>
  <si>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</si>
  <si>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</si>
  <si>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</si>
  <si>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</si>
  <si>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</si>
  <si>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</si>
  <si>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</si>
  <si>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</si>
  <si>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</si>
  <si>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</si>
  <si>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</si>
  <si>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</si>
  <si>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</si>
  <si>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</si>
  <si>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</si>
  <si>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</si>
  <si>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</si>
  <si>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</si>
  <si>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</si>
  <si>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</si>
  <si>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</si>
  <si>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</si>
  <si>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</si>
  <si>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</si>
  <si>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</si>
  <si>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</si>
  <si>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</si>
  <si>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</si>
  <si>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</si>
  <si>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</si>
  <si>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</si>
  <si>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</si>
  <si>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</si>
  <si>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</si>
  <si>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</si>
  <si>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</si>
  <si>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</si>
  <si>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</si>
  <si>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</si>
  <si>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</si>
  <si>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</si>
  <si>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</si>
  <si>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</si>
  <si>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</si>
  <si>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</si>
  <si>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</si>
  <si>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</si>
  <si>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</si>
  <si>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</si>
  <si>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</si>
  <si>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</si>
  <si>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</si>
  <si>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</si>
  <si>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</si>
  <si>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</si>
  <si>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</si>
  <si>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</si>
  <si>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</si>
  <si>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</si>
  <si>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</si>
  <si>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</si>
  <si>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</si>
  <si>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</si>
  <si>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</si>
  <si>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</si>
  <si>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</si>
  <si>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</si>
  <si>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</si>
  <si>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</si>
  <si>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</si>
  <si>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</si>
  <si>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</si>
  <si>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</si>
  <si>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</si>
  <si>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</si>
  <si>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</si>
  <si>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</si>
  <si>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</si>
  <si>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</si>
  <si>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</si>
  <si>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</si>
  <si>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</si>
  <si>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</si>
  <si>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</si>
  <si>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</si>
  <si>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</si>
  <si>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</si>
  <si>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</si>
  <si>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</si>
  <si>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</si>
  <si>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</si>
  <si>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</si>
  <si>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</si>
  <si>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</si>
  <si>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</si>
  <si>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</si>
  <si>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</si>
  <si>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</si>
  <si>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</si>
  <si>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</si>
  <si>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</si>
  <si>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</si>
  <si>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</si>
  <si>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</si>
  <si>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</si>
  <si>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</si>
  <si>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</si>
  <si>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</si>
  <si>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</si>
  <si>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</si>
  <si>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</si>
  <si>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</si>
  <si>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</si>
  <si>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</si>
  <si>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</si>
  <si>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</si>
  <si>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</si>
  <si>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</si>
  <si>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</si>
  <si>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</si>
  <si>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</si>
  <si>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</si>
  <si>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</si>
  <si>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</si>
  <si>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</si>
  <si>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</si>
  <si>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</si>
  <si>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</si>
  <si>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</si>
  <si>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</si>
  <si>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</si>
  <si>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</si>
  <si>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</si>
  <si>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</si>
  <si>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</si>
  <si>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</si>
  <si>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</si>
  <si>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</si>
  <si>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</si>
  <si>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</si>
  <si>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</si>
  <si>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</si>
  <si>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</si>
  <si>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</si>
  <si>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</si>
  <si>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</si>
  <si>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</si>
  <si>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</si>
  <si>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</si>
  <si>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</si>
  <si>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</si>
  <si>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</si>
  <si>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</si>
  <si>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</si>
  <si>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</si>
  <si>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</si>
  <si>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</si>
  <si>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</si>
  <si>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</si>
  <si>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</si>
  <si>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</si>
  <si>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</si>
  <si>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</si>
  <si>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</si>
  <si>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</si>
  <si>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</si>
  <si>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</si>
  <si>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</si>
  <si>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</si>
  <si>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</si>
  <si>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</si>
  <si>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</si>
  <si>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</si>
  <si>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</si>
  <si>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</si>
  <si>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</si>
  <si>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</si>
  <si>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</si>
  <si>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</si>
  <si>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</si>
  <si>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</si>
  <si>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</si>
  <si>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</si>
  <si>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</si>
  <si>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</si>
  <si>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</si>
  <si>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</si>
  <si>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</si>
  <si>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</si>
  <si>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</si>
  <si>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</si>
  <si>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</si>
  <si>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</si>
  <si>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</si>
  <si>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</si>
  <si>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</si>
  <si>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</si>
  <si>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</si>
  <si>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</si>
  <si>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</si>
  <si>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</si>
  <si>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</si>
  <si>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</si>
  <si>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</si>
  <si>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</si>
  <si>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</si>
  <si>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</si>
  <si>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</si>
  <si>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</si>
  <si>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</si>
  <si>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</si>
  <si>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</si>
  <si>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</si>
  <si>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</si>
  <si>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</si>
  <si>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</si>
  <si>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</si>
  <si>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</si>
  <si>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</si>
  <si>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</si>
  <si>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</si>
  <si>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</si>
  <si>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</si>
  <si>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</si>
  <si>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</si>
  <si>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</si>
  <si>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</si>
  <si>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</si>
  <si>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</si>
  <si>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</si>
  <si>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</si>
  <si>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</si>
  <si>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</si>
  <si>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</si>
  <si>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</si>
  <si>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</si>
  <si>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</si>
  <si>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</si>
  <si>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</si>
  <si>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</si>
  <si>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</si>
  <si>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</si>
  <si>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</si>
  <si>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</si>
  <si>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</si>
  <si>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</si>
  <si>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</si>
  <si>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</si>
  <si>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</si>
  <si>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</si>
  <si>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</si>
  <si>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</si>
  <si>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</si>
  <si>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</si>
  <si>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</si>
  <si>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</si>
  <si>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</si>
  <si>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</si>
  <si>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</si>
  <si>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</si>
  <si>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</si>
  <si>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</si>
  <si>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</si>
  <si>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</si>
  <si>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</si>
  <si>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</si>
  <si>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</si>
  <si>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</si>
  <si>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</si>
  <si>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</si>
  <si>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</si>
  <si>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</si>
  <si>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</si>
  <si>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</si>
  <si>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</si>
  <si>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</si>
  <si>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</si>
  <si>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</si>
  <si>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</si>
  <si>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</si>
  <si>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</si>
  <si>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</si>
  <si>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</si>
  <si>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</si>
  <si>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</si>
  <si>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</si>
  <si>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</si>
  <si>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</si>
  <si>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</si>
  <si>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</si>
  <si>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</si>
  <si>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</si>
  <si>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</si>
  <si>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</si>
  <si>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</si>
  <si>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</si>
  <si>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</si>
  <si>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</si>
  <si>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</si>
  <si>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</si>
  <si>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</si>
  <si>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</si>
  <si>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</si>
  <si>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</si>
  <si>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</si>
  <si>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</si>
  <si>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</si>
  <si>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</si>
  <si>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</si>
  <si>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</si>
  <si>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</si>
  <si>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</si>
  <si>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</si>
  <si>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</si>
  <si>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</si>
  <si>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</si>
  <si>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</si>
  <si>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</si>
  <si>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</si>
  <si>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</si>
  <si>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</si>
  <si>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</si>
  <si>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</si>
  <si>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</si>
  <si>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</si>
  <si>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</si>
  <si>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</si>
  <si>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</si>
  <si>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</si>
  <si>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</si>
  <si>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</si>
  <si>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</si>
  <si>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</si>
  <si>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</si>
  <si>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</si>
  <si>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</si>
  <si>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</si>
  <si>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</si>
  <si>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</si>
  <si>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</si>
  <si>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</si>
  <si>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</si>
  <si>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</si>
  <si>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</si>
  <si>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</si>
  <si>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</si>
  <si>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</si>
  <si>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</si>
  <si>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</si>
  <si>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</si>
  <si>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</si>
  <si>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</si>
  <si>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</si>
  <si>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</si>
  <si>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</si>
  <si>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</si>
  <si>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</si>
  <si>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</si>
  <si>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</si>
  <si>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</si>
  <si>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</si>
  <si>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</si>
  <si>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</si>
  <si>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</si>
  <si>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</si>
  <si>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</si>
  <si>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</si>
  <si>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</si>
  <si>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</si>
  <si>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</si>
  <si>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</si>
  <si>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</si>
  <si>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</si>
  <si>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</si>
  <si>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</si>
  <si>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</si>
  <si>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</si>
  <si>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</si>
  <si>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</si>
  <si>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</si>
  <si>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</si>
  <si>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</si>
  <si>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</si>
  <si>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</si>
  <si>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</si>
  <si>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</si>
  <si>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</si>
  <si>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</si>
  <si>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</si>
  <si>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</si>
  <si>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</si>
  <si>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</si>
  <si>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</si>
  <si>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</si>
  <si>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</si>
  <si>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</si>
  <si>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</si>
  <si>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</si>
  <si>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</si>
  <si>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</si>
  <si>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</si>
  <si>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</si>
  <si>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</si>
  <si>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</si>
  <si>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</si>
  <si>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</si>
  <si>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</si>
  <si>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</si>
  <si>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</si>
  <si>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</si>
  <si>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</si>
  <si>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</si>
  <si>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</si>
  <si>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</si>
  <si>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</si>
  <si>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</si>
  <si>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</si>
  <si>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</si>
  <si>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</si>
  <si>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</si>
  <si>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</si>
  <si>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</si>
  <si>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</si>
  <si>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</si>
  <si>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</si>
  <si>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</si>
  <si>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</si>
  <si>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</si>
  <si>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</si>
  <si>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</si>
  <si>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</si>
  <si>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</si>
  <si>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</si>
  <si>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</si>
  <si>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</si>
  <si>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</si>
  <si>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</si>
  <si>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</si>
  <si>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</si>
  <si>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</si>
  <si>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</si>
  <si>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</si>
  <si>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</si>
  <si>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</si>
  <si>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</si>
  <si>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</si>
  <si>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</si>
  <si>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</si>
  <si>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</si>
  <si>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</si>
  <si>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</si>
  <si>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</si>
  <si>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</si>
  <si>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</si>
  <si>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</si>
  <si>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</si>
  <si>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</si>
  <si>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</si>
  <si>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</si>
  <si>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</si>
  <si>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</si>
  <si>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</si>
  <si>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</si>
  <si>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</si>
  <si>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</si>
  <si>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</si>
  <si>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</si>
  <si>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</si>
  <si>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</si>
  <si>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</si>
  <si>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</si>
  <si>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</si>
  <si>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</si>
  <si>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</si>
  <si>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</si>
  <si>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</si>
  <si>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</si>
  <si>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</si>
  <si>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</si>
  <si>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</si>
  <si>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</si>
  <si>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</si>
  <si>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</si>
  <si>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</si>
  <si>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</si>
  <si>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</si>
  <si>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</si>
  <si>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</si>
  <si>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</si>
  <si>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</si>
  <si>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</si>
  <si>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</si>
  <si>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</si>
  <si>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</si>
  <si>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</si>
  <si>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</si>
  <si>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</si>
  <si>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</si>
  <si>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</si>
  <si>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</si>
  <si>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</si>
  <si>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</si>
  <si>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</si>
  <si>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</si>
  <si>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</si>
  <si>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</si>
  <si>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</si>
  <si>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</si>
  <si>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</si>
  <si>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</si>
  <si>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</si>
  <si>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</si>
  <si>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</si>
  <si>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</si>
  <si>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</si>
  <si>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</si>
  <si>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</si>
  <si>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</si>
  <si>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</si>
  <si>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</si>
  <si>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</si>
  <si>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</si>
  <si>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</si>
  <si>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</si>
  <si>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</si>
  <si>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</si>
  <si>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</si>
  <si>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</si>
  <si>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</si>
  <si>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</si>
  <si>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</si>
  <si>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</si>
  <si>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</si>
  <si>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</si>
  <si>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</si>
  <si>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</si>
  <si>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</si>
  <si>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</si>
  <si>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</si>
  <si>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</si>
  <si>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</si>
  <si>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</si>
  <si>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</si>
  <si>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</si>
  <si>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</si>
  <si>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</si>
  <si>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</si>
  <si>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</si>
  <si>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</si>
  <si>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</si>
  <si>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</si>
  <si>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</si>
  <si>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</si>
  <si>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</si>
  <si>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</si>
  <si>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</si>
  <si>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</si>
  <si>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</si>
  <si>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</si>
  <si>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</si>
  <si>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</si>
  <si>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</si>
  <si>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</si>
  <si>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</si>
  <si>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</si>
  <si>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</si>
  <si>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</si>
  <si>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</si>
  <si>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</si>
  <si>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</si>
  <si>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</si>
  <si>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</si>
  <si>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</si>
  <si>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</si>
  <si>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</si>
  <si>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</si>
  <si>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</si>
  <si>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</si>
  <si>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</si>
  <si>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</si>
  <si>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</si>
  <si>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</si>
  <si>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</si>
  <si>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</si>
  <si>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</si>
  <si>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</si>
  <si>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</si>
  <si>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</si>
  <si>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</si>
  <si>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</si>
  <si>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</si>
  <si>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</si>
  <si>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</si>
  <si>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</si>
  <si>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</si>
  <si>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</si>
  <si>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</si>
  <si>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</si>
  <si>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</si>
  <si>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</si>
  <si>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</si>
  <si>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</si>
  <si>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</si>
  <si>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</si>
  <si>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</si>
  <si>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</si>
  <si>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</si>
  <si>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</si>
  <si>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</si>
  <si>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</si>
  <si>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</si>
  <si>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</si>
  <si>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</si>
  <si>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</si>
  <si>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</si>
  <si>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</si>
  <si>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</si>
  <si>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</si>
  <si>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</si>
  <si>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</si>
  <si>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</si>
  <si>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</si>
  <si>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</si>
  <si>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</si>
  <si>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</si>
  <si>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</si>
  <si>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</si>
  <si>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</si>
  <si>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</si>
  <si>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</si>
  <si>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</si>
  <si>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</si>
  <si>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</si>
  <si>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</si>
  <si>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</si>
  <si>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</si>
  <si>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</si>
  <si>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</si>
  <si>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</si>
  <si>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</si>
  <si>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</si>
  <si>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</si>
  <si>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</si>
  <si>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</si>
  <si>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</si>
  <si>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</si>
  <si>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</si>
  <si>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</si>
  <si>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</si>
  <si>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</si>
  <si>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</si>
  <si>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</si>
  <si>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</si>
  <si>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</si>
  <si>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</si>
  <si>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</si>
  <si>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</si>
  <si>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</si>
  <si>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</si>
  <si>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</si>
  <si>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</si>
  <si>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</si>
  <si>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</si>
  <si>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</si>
  <si>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</si>
  <si>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</si>
  <si>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</si>
  <si>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</si>
  <si>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</si>
  <si>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</si>
  <si>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</si>
  <si>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</si>
  <si>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</si>
  <si>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</si>
  <si>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</si>
  <si>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</si>
  <si>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</si>
  <si>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</si>
  <si>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</si>
  <si>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</si>
  <si>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</si>
  <si>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</si>
  <si>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</si>
  <si>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</si>
  <si>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</si>
  <si>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</si>
  <si>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</si>
  <si>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</si>
  <si>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</si>
  <si>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</si>
  <si>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</si>
  <si>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</si>
  <si>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</si>
  <si>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</si>
  <si>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</si>
  <si>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</si>
  <si>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</si>
  <si>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</si>
  <si>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</si>
  <si>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</si>
  <si>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</si>
  <si>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</si>
  <si>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</si>
  <si>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</si>
  <si>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</si>
  <si>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</si>
  <si>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</si>
  <si>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</si>
  <si>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</si>
  <si>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</si>
  <si>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</si>
  <si>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</si>
  <si>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</si>
  <si>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</si>
  <si>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</si>
  <si>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</si>
  <si>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</si>
  <si>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</si>
  <si>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</si>
  <si>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</si>
  <si>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</si>
  <si>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</si>
  <si>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</si>
  <si>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</si>
  <si>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</si>
  <si>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</si>
  <si>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</si>
  <si>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</si>
  <si>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</si>
  <si>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</si>
  <si>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</si>
  <si>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</si>
  <si>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</si>
  <si>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</si>
  <si>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</si>
  <si>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</si>
  <si>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</si>
  <si>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</si>
  <si>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</si>
  <si>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</si>
  <si>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</si>
  <si>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</si>
  <si>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</si>
  <si>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</si>
  <si>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</si>
  <si>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</si>
  <si>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</si>
  <si>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</si>
  <si>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</si>
  <si>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</si>
  <si>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</si>
  <si>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</si>
  <si>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</si>
  <si>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</si>
  <si>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</si>
  <si>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</si>
  <si>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</si>
  <si>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</si>
  <si>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</si>
  <si>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</si>
  <si>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</si>
  <si>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</si>
  <si>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</si>
  <si>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</si>
  <si>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</si>
  <si>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</si>
  <si>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</si>
  <si>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</si>
  <si>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</si>
  <si>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</si>
  <si>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</si>
  <si>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</si>
  <si>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</si>
  <si>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</si>
  <si>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</si>
  <si>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</si>
  <si>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</si>
  <si>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</si>
  <si>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</si>
  <si>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</si>
  <si>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</si>
  <si>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</si>
  <si>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</si>
  <si>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</si>
  <si>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</si>
  <si>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</si>
  <si>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</si>
  <si>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</si>
  <si>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</si>
  <si>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</si>
  <si>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</si>
  <si>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</si>
  <si>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</si>
  <si>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</si>
  <si>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</si>
  <si>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</si>
  <si>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</si>
  <si>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</si>
  <si>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</si>
  <si>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</si>
  <si>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</si>
  <si>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</si>
  <si>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</si>
  <si>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</si>
  <si>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</si>
  <si>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</si>
  <si>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</si>
  <si>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</si>
  <si>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</si>
  <si>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</si>
  <si>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</si>
  <si>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</si>
  <si>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</si>
  <si>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</si>
  <si>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</si>
  <si>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</si>
  <si>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</si>
  <si>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</si>
  <si>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</si>
  <si>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</si>
  <si>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</si>
  <si>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</si>
  <si>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</si>
  <si>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</si>
  <si>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</si>
  <si>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</si>
  <si>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</si>
  <si>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</si>
  <si>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</si>
  <si>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</si>
  <si>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</si>
  <si>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</si>
  <si>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</si>
  <si>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</si>
  <si>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</si>
  <si>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</si>
  <si>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</si>
  <si>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</si>
  <si>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</si>
  <si>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</si>
  <si>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</si>
  <si>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</si>
  <si>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</si>
  <si>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</si>
  <si>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</si>
  <si>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</si>
  <si>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</si>
  <si>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</si>
  <si>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</si>
  <si>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</si>
  <si>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</si>
  <si>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</si>
  <si>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</si>
  <si>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</si>
  <si>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</si>
  <si>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</si>
  <si>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</si>
  <si>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</si>
  <si>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</si>
  <si>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</si>
  <si>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</si>
  <si>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</si>
  <si>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</si>
  <si>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</si>
  <si>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</si>
  <si>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</si>
  <si>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</si>
  <si>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</si>
  <si>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</si>
  <si>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</si>
  <si>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</si>
  <si>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</si>
  <si>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</si>
  <si>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</si>
  <si>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</si>
  <si>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</si>
  <si>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</si>
  <si>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</si>
  <si>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</si>
  <si>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</si>
  <si>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</si>
  <si>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</si>
  <si>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</si>
  <si>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</si>
  <si>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</si>
  <si>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</si>
  <si>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</si>
  <si>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</si>
  <si>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</si>
  <si>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</si>
  <si>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</si>
  <si>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</si>
  <si>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</si>
  <si>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</si>
  <si>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</si>
  <si>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</si>
  <si>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</si>
  <si>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</si>
  <si>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</si>
  <si>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</si>
  <si>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</si>
  <si>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</si>
  <si>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</si>
  <si>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</si>
  <si>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</si>
  <si>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</si>
  <si>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</si>
  <si>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</si>
  <si>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</si>
  <si>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</si>
  <si>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</si>
  <si>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</si>
  <si>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</si>
  <si>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</si>
  <si>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</si>
  <si>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</si>
  <si>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</si>
  <si>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</si>
  <si>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</si>
  <si>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</si>
  <si>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</si>
  <si>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</si>
  <si>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</si>
  <si>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</si>
  <si>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</si>
  <si>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</si>
  <si>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</si>
  <si>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</si>
  <si>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</si>
  <si>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</si>
  <si>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</si>
  <si>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</si>
  <si>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</si>
  <si>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</si>
  <si>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</si>
  <si>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</si>
  <si>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</si>
  <si>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</si>
  <si>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</si>
  <si>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</si>
  <si>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</si>
  <si>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</si>
  <si>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</si>
  <si>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</si>
  <si>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</si>
  <si>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</si>
  <si>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</si>
  <si>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</si>
  <si>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</si>
  <si>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</si>
  <si>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</si>
  <si>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</si>
  <si>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</si>
  <si>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</si>
  <si>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</si>
  <si>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</si>
  <si>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</si>
  <si>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</si>
  <si>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</si>
  <si>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</si>
  <si>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</si>
  <si>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</si>
  <si>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</si>
  <si>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</si>
  <si>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</si>
  <si>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</si>
  <si>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</si>
  <si>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</si>
  <si>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</si>
  <si>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</si>
  <si>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</si>
  <si>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</si>
  <si>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</si>
  <si>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</si>
  <si>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</si>
  <si>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</si>
  <si>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</si>
  <si>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</si>
  <si>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</si>
  <si>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</si>
  <si>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</si>
  <si>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</si>
  <si>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</si>
  <si>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</si>
  <si>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</si>
  <si>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</si>
  <si>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</si>
  <si>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</si>
  <si>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</si>
  <si>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</si>
  <si>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</si>
  <si>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</si>
  <si>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</si>
  <si>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</si>
  <si>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</si>
  <si>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</si>
  <si>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</si>
  <si>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</si>
  <si>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</si>
  <si>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</si>
  <si>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</si>
  <si>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</si>
  <si>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</si>
  <si>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</si>
  <si>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</si>
  <si>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</si>
  <si>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</si>
  <si>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</si>
  <si>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</si>
  <si>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</si>
  <si>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</si>
  <si>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</si>
  <si>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</si>
  <si>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</si>
  <si>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</si>
  <si>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</si>
  <si>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</si>
  <si>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</si>
  <si>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</si>
  <si>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</si>
  <si>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</si>
  <si>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</si>
  <si>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</si>
  <si>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</si>
  <si>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</si>
  <si>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</si>
  <si>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</si>
  <si>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</si>
  <si>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</si>
  <si>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</si>
  <si>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</si>
  <si>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</si>
  <si>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</si>
  <si>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</si>
  <si>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</si>
  <si>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</si>
  <si>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</si>
  <si>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</si>
  <si>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</si>
  <si>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</si>
  <si>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</si>
  <si>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</si>
  <si>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</si>
  <si>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</si>
  <si>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</si>
  <si>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</si>
  <si>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</si>
  <si>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</si>
  <si>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</si>
  <si>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</si>
  <si>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</si>
  <si>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</si>
  <si>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</si>
  <si>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</si>
  <si>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</si>
  <si>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</si>
  <si>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</si>
  <si>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</si>
  <si>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</si>
  <si>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</si>
  <si>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</si>
  <si>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</si>
  <si>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</si>
  <si>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</si>
  <si>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</si>
  <si>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</si>
  <si>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</si>
  <si>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</si>
  <si>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</si>
  <si>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</si>
  <si>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</si>
  <si>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</si>
  <si>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</si>
  <si>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</si>
  <si>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</si>
  <si>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</si>
  <si>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</si>
  <si>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</si>
  <si>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</si>
  <si>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</si>
  <si>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</si>
  <si>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</si>
  <si>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</si>
  <si>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</si>
  <si>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</si>
  <si>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</si>
  <si>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</si>
  <si>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</si>
  <si>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</si>
  <si>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</si>
  <si>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</si>
  <si>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</si>
  <si>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</si>
  <si>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</si>
  <si>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</si>
  <si>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</si>
  <si>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</si>
  <si>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</si>
  <si>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</si>
  <si>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</si>
  <si>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</si>
  <si>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</si>
  <si>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</si>
  <si>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</si>
  <si>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</si>
  <si>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</si>
  <si>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</si>
  <si>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</si>
  <si>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</si>
  <si>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</si>
  <si>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</si>
  <si>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</si>
  <si>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</si>
  <si>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</si>
  <si>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</si>
  <si>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</si>
  <si>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</si>
  <si>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</si>
  <si>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</si>
  <si>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</si>
  <si>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</si>
  <si>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</si>
  <si>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</si>
  <si>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</si>
  <si>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</si>
  <si>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</si>
  <si>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</si>
  <si>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</si>
  <si>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</si>
  <si>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</si>
  <si>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</si>
  <si>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</si>
  <si>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</si>
  <si>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</si>
  <si>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</si>
  <si>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</si>
  <si>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</si>
  <si>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</si>
  <si>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</si>
  <si>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</si>
  <si>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</si>
  <si>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</si>
  <si>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</si>
  <si>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</si>
  <si>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</si>
  <si>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</si>
  <si>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</si>
  <si>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</si>
  <si>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</si>
  <si>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</si>
  <si>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</si>
  <si>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</si>
  <si>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</si>
  <si>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</si>
  <si>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</si>
  <si>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</si>
  <si>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</si>
  <si>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</si>
  <si>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</si>
  <si>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</si>
  <si>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</si>
  <si>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</si>
  <si>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</si>
  <si>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</si>
  <si>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</si>
  <si>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</si>
  <si>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</si>
  <si>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</si>
  <si>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</si>
  <si>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</si>
  <si>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</si>
  <si>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</si>
  <si>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</si>
  <si>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</si>
  <si>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</si>
  <si>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</si>
  <si>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</si>
  <si>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</si>
  <si>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</si>
  <si>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</si>
  <si>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</si>
  <si>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</si>
  <si>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</si>
  <si>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</si>
  <si>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</si>
  <si>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</si>
  <si>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</si>
  <si>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</si>
  <si>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</si>
  <si>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</si>
  <si>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</si>
  <si>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</si>
  <si>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</si>
  <si>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</si>
  <si>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</si>
  <si>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</si>
  <si>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</si>
  <si>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</si>
  <si>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</si>
  <si>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</si>
  <si>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</si>
  <si>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</si>
  <si>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</si>
  <si>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</si>
  <si>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</si>
  <si>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</si>
  <si>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</si>
  <si>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</si>
  <si>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</si>
  <si>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</si>
  <si>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</si>
  <si>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</si>
  <si>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</si>
  <si>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</si>
  <si>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</si>
  <si>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</si>
  <si>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</si>
  <si>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</si>
  <si>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</si>
  <si>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</si>
  <si>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</si>
  <si>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</si>
  <si>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</si>
  <si>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</si>
  <si>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</si>
  <si>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</si>
  <si>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</si>
  <si>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</si>
  <si>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</si>
  <si>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</si>
  <si>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</si>
  <si>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</si>
  <si>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</si>
  <si>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</si>
  <si>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</si>
  <si>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</si>
  <si>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</si>
  <si>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</si>
  <si>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</si>
  <si>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</si>
  <si>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</si>
  <si>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</si>
  <si>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</si>
  <si>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</si>
  <si>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</si>
  <si>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</si>
  <si>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</si>
  <si>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</si>
  <si>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</si>
  <si>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</si>
  <si>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</si>
  <si>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</si>
  <si>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</si>
  <si>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</si>
  <si>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</si>
  <si>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</si>
  <si>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</si>
  <si>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</si>
  <si>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</si>
  <si>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</si>
  <si>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</si>
  <si>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</si>
  <si>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</si>
  <si>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</si>
  <si>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</si>
  <si>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</si>
  <si>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</si>
  <si>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</si>
  <si>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</si>
  <si>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</si>
  <si>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</si>
  <si>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</si>
  <si>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</si>
  <si>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</si>
  <si>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</si>
  <si>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</si>
  <si>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</si>
  <si>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</si>
  <si>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</si>
  <si>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</si>
  <si>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</si>
  <si>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</si>
  <si>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</si>
  <si>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</si>
  <si>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</si>
  <si>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</si>
  <si>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</si>
  <si>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</si>
  <si>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</si>
  <si>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</si>
  <si>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</si>
  <si>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</si>
  <si>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</si>
  <si>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</si>
  <si>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</si>
  <si>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</si>
  <si>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</si>
  <si>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</si>
  <si>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</si>
  <si>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</si>
  <si>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</si>
  <si>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</si>
  <si>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</si>
  <si>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</si>
  <si>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</si>
  <si>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</si>
  <si>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</si>
  <si>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</si>
  <si>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</si>
  <si>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</si>
  <si>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</si>
  <si>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</si>
  <si>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</si>
  <si>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</si>
  <si>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</si>
  <si>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</si>
  <si>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</si>
  <si>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</si>
  <si>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</si>
  <si>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</si>
  <si>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</si>
  <si>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</si>
  <si>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</si>
  <si>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</si>
  <si>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</si>
  <si>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</si>
  <si>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</si>
  <si>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</si>
  <si>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</si>
  <si>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</si>
  <si>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</si>
  <si>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</si>
  <si>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</si>
  <si>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</si>
  <si>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</si>
  <si>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</si>
  <si>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</si>
  <si>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</si>
  <si>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</si>
  <si>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</si>
  <si>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</si>
  <si>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</si>
  <si>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</si>
  <si>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</si>
  <si>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</si>
  <si>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</si>
  <si>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</si>
  <si>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</si>
  <si>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</si>
  <si>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</si>
  <si>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</si>
  <si>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</si>
  <si>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</si>
  <si>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</si>
  <si>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</si>
  <si>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</si>
  <si>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</si>
  <si>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</si>
  <si>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</si>
  <si>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</si>
  <si>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</si>
  <si>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</si>
  <si>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</si>
  <si>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</si>
  <si>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</si>
  <si>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</si>
  <si>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</si>
  <si>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</si>
  <si>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</si>
  <si>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</si>
  <si>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</si>
  <si>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</si>
  <si>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</si>
  <si>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</si>
  <si>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</si>
  <si>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</si>
  <si>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</si>
  <si>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</si>
  <si>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</si>
  <si>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</si>
  <si>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</si>
  <si>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</si>
  <si>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</si>
  <si>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</si>
  <si>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</si>
  <si>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</si>
  <si>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</si>
  <si>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</si>
  <si>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</si>
  <si>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</si>
  <si>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</si>
  <si>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</si>
  <si>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</si>
  <si>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</si>
  <si>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</si>
  <si>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</si>
  <si>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</si>
  <si>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</si>
  <si>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</si>
  <si>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</si>
  <si>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</si>
  <si>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</si>
  <si>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</si>
  <si>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</si>
  <si>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</si>
  <si>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</si>
  <si>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</si>
  <si>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</si>
  <si>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</si>
  <si>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</si>
  <si>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</si>
  <si>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</si>
  <si>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</si>
  <si>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</si>
  <si>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</si>
  <si>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</si>
  <si>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</si>
  <si>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</si>
  <si>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</si>
  <si>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</si>
  <si>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</si>
  <si>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</si>
  <si>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</si>
  <si>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</si>
  <si>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</si>
  <si>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</si>
  <si>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</si>
  <si>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</si>
  <si>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</si>
  <si>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</si>
  <si>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</si>
  <si>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</si>
  <si>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</si>
  <si>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</si>
  <si>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</si>
  <si>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</si>
  <si>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</si>
  <si>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</si>
  <si>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</si>
  <si>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</si>
  <si>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</si>
  <si>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</si>
  <si>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</si>
  <si>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</si>
  <si>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</si>
  <si>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</si>
  <si>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</si>
  <si>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</si>
  <si>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</si>
  <si>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</si>
  <si>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</si>
  <si>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</si>
  <si>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</si>
  <si>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</si>
  <si>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</si>
  <si>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</si>
  <si>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</si>
  <si>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</si>
  <si>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</si>
  <si>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</si>
  <si>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</si>
  <si>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</si>
  <si>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</si>
  <si>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</si>
  <si>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</si>
  <si>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</si>
  <si>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</si>
  <si>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</si>
  <si>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</si>
  <si>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</si>
  <si>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</si>
  <si>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</si>
  <si>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</si>
  <si>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</si>
  <si>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</si>
  <si>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</si>
  <si>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</si>
  <si>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</si>
  <si>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</si>
  <si>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</si>
  <si>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</si>
  <si>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</si>
  <si>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</si>
  <si>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</si>
  <si>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</si>
  <si>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</si>
  <si>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</si>
  <si>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</si>
  <si>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</si>
  <si>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</si>
  <si>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</si>
  <si>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</si>
  <si>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</si>
  <si>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</si>
  <si>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</si>
  <si>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</si>
  <si>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</si>
  <si>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</si>
  <si>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</si>
  <si>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</si>
  <si>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</si>
  <si>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</si>
  <si>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</si>
  <si>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</si>
  <si>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</si>
  <si>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</si>
  <si>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</si>
  <si>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</si>
  <si>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</si>
  <si>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</si>
  <si>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</si>
  <si>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</si>
  <si>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</si>
  <si>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</si>
  <si>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</si>
  <si>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</si>
  <si>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</si>
  <si>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</si>
  <si>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</si>
  <si>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</si>
  <si>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</si>
  <si>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</si>
  <si>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</si>
  <si>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</si>
  <si>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</si>
  <si>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</si>
  <si>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</si>
  <si>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</si>
  <si>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</si>
  <si>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</si>
  <si>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</si>
  <si>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</si>
  <si>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</si>
  <si>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</si>
  <si>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</si>
  <si>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</si>
  <si>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</si>
  <si>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</si>
  <si>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</si>
  <si>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</si>
  <si>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</si>
  <si>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</si>
  <si>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</si>
  <si>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</si>
  <si>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</si>
  <si>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</si>
  <si>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</si>
  <si>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</si>
  <si>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</si>
  <si>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</si>
  <si>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</si>
  <si>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</si>
  <si>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</si>
  <si>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</si>
  <si>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</si>
  <si>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</si>
  <si>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</si>
  <si>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</si>
  <si>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</si>
  <si>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</si>
  <si>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</si>
  <si>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</si>
  <si>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</si>
  <si>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</si>
  <si>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</si>
  <si>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</si>
  <si>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</si>
  <si>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</si>
  <si>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</si>
  <si>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</si>
  <si>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</si>
  <si>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</si>
  <si>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</si>
  <si>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</si>
  <si>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</si>
  <si>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</si>
  <si>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</si>
  <si>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</si>
  <si>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</si>
  <si>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</si>
  <si>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</si>
  <si>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</si>
  <si>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</si>
  <si>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</si>
  <si>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</si>
  <si>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</si>
  <si>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</si>
  <si>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</si>
  <si>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</si>
  <si>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</si>
  <si>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</si>
  <si>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</si>
  <si>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</si>
  <si>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</si>
  <si>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</si>
  <si>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</si>
  <si>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</si>
  <si>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</si>
  <si>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</si>
  <si>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</si>
  <si>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</si>
  <si>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</si>
  <si>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</si>
  <si>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</si>
  <si>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</si>
  <si>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</si>
  <si>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</si>
  <si>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</si>
  <si>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</si>
  <si>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</si>
  <si>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</si>
  <si>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</si>
  <si>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</si>
  <si>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</si>
  <si>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</si>
  <si>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</si>
  <si>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</si>
  <si>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</si>
  <si>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</si>
  <si>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</si>
  <si>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</si>
  <si>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</si>
  <si>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</si>
  <si>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</si>
  <si>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</si>
  <si>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</si>
  <si>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</si>
  <si>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</si>
  <si>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</si>
  <si>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</si>
  <si>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</si>
  <si>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</si>
  <si>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</si>
  <si>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</si>
  <si>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</si>
  <si>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</si>
  <si>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</si>
  <si>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</si>
  <si>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</si>
  <si>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</si>
  <si>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</si>
  <si>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</si>
  <si>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</si>
  <si>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</si>
  <si>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</si>
  <si>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</si>
  <si>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</si>
  <si>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</si>
  <si>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</si>
  <si>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</si>
  <si>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</si>
  <si>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</si>
  <si>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</si>
  <si>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</si>
  <si>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</si>
  <si>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</si>
  <si>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</si>
  <si>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</si>
  <si>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</si>
  <si>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</si>
  <si>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</si>
  <si>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</si>
  <si>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</si>
  <si>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</si>
  <si>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</si>
  <si>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</si>
  <si>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</si>
  <si>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</si>
  <si>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</si>
  <si>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</si>
  <si>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</si>
  <si>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</si>
  <si>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</si>
  <si>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</si>
  <si>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</si>
  <si>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</si>
  <si>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</si>
  <si>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</si>
  <si>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</si>
  <si>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</si>
  <si>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</si>
  <si>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</si>
  <si>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</si>
  <si>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</si>
  <si>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</si>
  <si>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</si>
  <si>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</si>
  <si>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</si>
  <si>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</si>
  <si>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</si>
  <si>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</si>
  <si>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</si>
  <si>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</si>
  <si>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</si>
  <si>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</si>
  <si>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</si>
  <si>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</si>
  <si>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</si>
  <si>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</si>
  <si>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</si>
  <si>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</si>
  <si>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</si>
  <si>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</si>
  <si>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</si>
  <si>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</si>
  <si>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</si>
  <si>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</si>
  <si>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</si>
  <si>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</si>
  <si>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</si>
  <si>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</si>
  <si>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</si>
  <si>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</si>
  <si>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</si>
  <si>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</si>
  <si>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</si>
  <si>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</si>
  <si>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</si>
  <si>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</si>
  <si>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</si>
  <si>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</si>
  <si>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</si>
  <si>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</si>
  <si>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</si>
  <si>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</si>
  <si>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</si>
  <si>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</si>
  <si>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</si>
  <si>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</si>
  <si>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</si>
  <si>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</si>
  <si>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</si>
  <si>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</si>
  <si>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</si>
  <si>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</si>
  <si>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</si>
  <si>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</si>
  <si>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</si>
  <si>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</si>
  <si>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</si>
  <si>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</si>
  <si>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</si>
  <si>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</si>
  <si>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</si>
  <si>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</si>
  <si>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</si>
  <si>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</si>
  <si>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</si>
  <si>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</si>
  <si>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</si>
  <si>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</si>
  <si>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</si>
  <si>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</si>
  <si>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</si>
  <si>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</si>
  <si>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</si>
  <si>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</si>
  <si>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</si>
  <si>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</si>
  <si>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</si>
  <si>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</si>
  <si>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</si>
  <si>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</si>
  <si>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</si>
  <si>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</si>
  <si>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</si>
  <si>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</si>
  <si>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</si>
  <si>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</si>
  <si>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</si>
  <si>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</si>
  <si>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</si>
  <si>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</si>
  <si>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</si>
  <si>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</si>
  <si>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</si>
  <si>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</si>
  <si>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</si>
  <si>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</si>
  <si>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</si>
  <si>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</si>
  <si>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</si>
  <si>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</si>
  <si>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</si>
  <si>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</si>
  <si>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</si>
  <si>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</si>
  <si>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</si>
  <si>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</si>
  <si>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</si>
  <si>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</si>
  <si>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</si>
  <si>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</si>
  <si>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</si>
  <si>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</si>
  <si>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</si>
  <si>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</si>
  <si>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</si>
  <si>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</si>
  <si>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</si>
  <si>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</si>
  <si>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</si>
  <si>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</si>
  <si>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</si>
  <si>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</si>
  <si>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</si>
  <si>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</si>
  <si>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</si>
  <si>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</si>
  <si>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</si>
  <si>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</si>
  <si>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</si>
  <si>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</si>
  <si>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</si>
  <si>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</si>
  <si>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</si>
  <si>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</si>
  <si>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</si>
  <si>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</si>
  <si>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</si>
  <si>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</si>
  <si>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</si>
  <si>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</si>
  <si>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</si>
  <si>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</si>
  <si>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</si>
  <si>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</si>
  <si>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</si>
  <si>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</si>
  <si>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</si>
  <si>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</si>
  <si>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</si>
  <si>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</si>
  <si>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</si>
  <si>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</si>
  <si>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</si>
  <si>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</si>
  <si>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</si>
  <si>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</si>
  <si>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</si>
  <si>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</si>
  <si>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</si>
  <si>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</si>
  <si>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</si>
  <si>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</si>
  <si>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</si>
  <si>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</si>
  <si>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</si>
  <si>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</si>
  <si>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</si>
  <si>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</si>
  <si>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</si>
  <si>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</si>
  <si>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</si>
  <si>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</si>
  <si>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</si>
  <si>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</si>
  <si>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</si>
  <si>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</si>
  <si>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</si>
  <si>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</si>
  <si>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</si>
  <si>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</si>
  <si>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</si>
  <si>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</si>
  <si>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</si>
  <si>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</si>
  <si>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</si>
  <si>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</si>
  <si>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</si>
  <si>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</si>
  <si>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</si>
  <si>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</si>
  <si>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</si>
  <si>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</si>
  <si>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</si>
  <si>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</si>
  <si>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</si>
  <si>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</si>
  <si>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</si>
  <si>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</si>
  <si>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</si>
  <si>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</si>
  <si>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</si>
  <si>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</si>
  <si>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</si>
  <si>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</si>
  <si>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</si>
  <si>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</si>
  <si>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</si>
  <si>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</si>
  <si>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</si>
  <si>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</si>
  <si>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</si>
  <si>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</si>
  <si>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</si>
  <si>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</si>
  <si>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</si>
  <si>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</si>
  <si>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</si>
  <si>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</si>
  <si>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</si>
  <si>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</si>
  <si>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</si>
  <si>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</si>
  <si>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</si>
  <si>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</si>
  <si>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</si>
  <si>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</si>
  <si>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</si>
  <si>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</si>
  <si>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</si>
  <si>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</si>
  <si>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</si>
  <si>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</si>
  <si>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</si>
  <si>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</si>
  <si>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</si>
  <si>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</si>
  <si>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</si>
  <si>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</si>
  <si>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</si>
  <si>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</si>
  <si>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</si>
  <si>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</si>
  <si>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</si>
  <si>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</si>
  <si>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</si>
  <si>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</si>
  <si>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</si>
  <si>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</si>
  <si>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</si>
  <si>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</si>
  <si>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</si>
  <si>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</si>
  <si>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</si>
  <si>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</si>
  <si>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</si>
  <si>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</si>
  <si>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</si>
  <si>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</si>
  <si>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</si>
  <si>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</si>
  <si>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</si>
  <si>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</si>
  <si>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</si>
  <si>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</si>
  <si>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</si>
  <si>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</si>
  <si>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</si>
  <si>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</si>
  <si>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</si>
  <si>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</si>
  <si>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</si>
  <si>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</si>
  <si>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</si>
  <si>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</si>
  <si>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</si>
  <si>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</si>
  <si>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</si>
  <si>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</si>
  <si>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</si>
  <si>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</si>
  <si>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</si>
  <si>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</si>
  <si>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</si>
  <si>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</si>
  <si>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</si>
  <si>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</si>
  <si>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</si>
  <si>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</si>
  <si>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</si>
  <si>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</si>
  <si>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</si>
  <si>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</si>
  <si>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</si>
  <si>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</si>
  <si>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</si>
  <si>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</si>
  <si>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</si>
  <si>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</si>
  <si>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</si>
  <si>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</si>
  <si>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</si>
  <si>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</si>
  <si>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</si>
  <si>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</si>
  <si>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</si>
  <si>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</si>
  <si>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</si>
  <si>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</si>
  <si>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</si>
  <si>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</si>
  <si>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</si>
  <si>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</si>
  <si>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</si>
  <si>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</si>
  <si>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</si>
  <si>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</si>
  <si>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</si>
  <si>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</si>
  <si>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</si>
  <si>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</si>
  <si>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</si>
  <si>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</si>
  <si>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</si>
  <si>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</si>
  <si>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</si>
  <si>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</si>
  <si>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</si>
  <si>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</si>
  <si>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</si>
  <si>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</si>
  <si>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</si>
  <si>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</si>
  <si>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</si>
  <si>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</si>
  <si>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</si>
  <si>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</si>
  <si>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</si>
  <si>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</si>
  <si>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</si>
  <si>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</si>
  <si>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</si>
  <si>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</si>
  <si>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</si>
  <si>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</si>
  <si>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</si>
  <si>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</si>
  <si>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</si>
  <si>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</si>
  <si>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</si>
  <si>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</si>
  <si>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</si>
  <si>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</si>
  <si>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</si>
  <si>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</si>
  <si>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</si>
  <si>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</si>
  <si>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</si>
  <si>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</si>
  <si>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</si>
  <si>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</si>
  <si>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</si>
  <si>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</si>
  <si>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</si>
  <si>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</si>
  <si>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</si>
  <si>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</si>
  <si>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</si>
  <si>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</si>
  <si>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</si>
  <si>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</si>
  <si>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</si>
  <si>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</si>
  <si>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</si>
  <si>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</si>
  <si>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</si>
  <si>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</si>
  <si>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</si>
  <si>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</si>
  <si>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</si>
  <si>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</si>
  <si>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</si>
  <si>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</si>
  <si>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</si>
  <si>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</si>
  <si>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</si>
  <si>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</si>
  <si>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</si>
  <si>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</si>
  <si>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</si>
  <si>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</si>
  <si>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</si>
  <si>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</si>
  <si>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</si>
  <si>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</si>
  <si>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</si>
  <si>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</si>
  <si>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</si>
  <si>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</si>
  <si>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</si>
  <si>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</si>
  <si>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</si>
  <si>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</si>
  <si>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</si>
  <si>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</si>
  <si>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</si>
  <si>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</si>
  <si>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</si>
  <si>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</si>
  <si>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</si>
  <si>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</si>
  <si>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</si>
  <si>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</si>
  <si>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</si>
  <si>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</si>
  <si>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</si>
  <si>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</si>
  <si>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</si>
  <si>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</si>
  <si>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</si>
  <si>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</si>
  <si>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</si>
  <si>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</si>
  <si>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</si>
  <si>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</si>
  <si>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</si>
  <si>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</si>
  <si>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</si>
  <si>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</si>
  <si>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</si>
  <si>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</si>
  <si>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</si>
  <si>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</si>
  <si>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</si>
  <si>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</si>
  <si>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</si>
  <si>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</si>
  <si>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</si>
  <si>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</si>
  <si>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</si>
  <si>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</si>
  <si>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</si>
  <si>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</si>
  <si>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</si>
  <si>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</si>
  <si>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</si>
  <si>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</si>
  <si>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</si>
  <si>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</si>
  <si>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</si>
  <si>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</si>
  <si>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</si>
  <si>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</si>
  <si>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</si>
  <si>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</si>
  <si>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</si>
  <si>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</si>
  <si>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</si>
  <si>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</si>
  <si>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</si>
  <si>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</si>
  <si>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</si>
  <si>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</si>
  <si>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</si>
  <si>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</si>
  <si>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</si>
  <si>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</si>
  <si>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</si>
  <si>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</si>
  <si>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</si>
  <si>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</si>
  <si>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</si>
  <si>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</si>
  <si>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</si>
  <si>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</si>
  <si>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</si>
  <si>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</si>
  <si>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</si>
  <si>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</si>
  <si>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</si>
  <si>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</si>
  <si>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</si>
  <si>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</si>
  <si>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</si>
  <si>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</si>
  <si>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</si>
  <si>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</si>
  <si>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</si>
  <si>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</si>
  <si>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</si>
  <si>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</si>
  <si>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</si>
  <si>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</si>
  <si>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</si>
  <si>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</si>
  <si>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</si>
  <si>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</si>
  <si>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</si>
  <si>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</si>
  <si>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</si>
  <si>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</si>
  <si>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</si>
  <si>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</si>
  <si>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</si>
  <si>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</si>
  <si>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</si>
  <si>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</si>
  <si>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</si>
  <si>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</si>
  <si>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</si>
  <si>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</si>
  <si>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</si>
  <si>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</si>
  <si>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</si>
  <si>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</si>
  <si>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</si>
  <si>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</si>
  <si>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</si>
  <si>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</si>
  <si>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</si>
  <si>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</si>
  <si>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</si>
  <si>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</si>
  <si>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</si>
  <si>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</si>
  <si>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</si>
  <si>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</si>
  <si>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</si>
  <si>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</si>
  <si>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</si>
  <si>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</si>
  <si>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</si>
  <si>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</si>
  <si>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</si>
  <si>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</si>
  <si>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</si>
  <si>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</si>
  <si>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</si>
  <si>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</si>
  <si>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</si>
  <si>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</si>
  <si>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</si>
  <si>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</si>
  <si>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</si>
  <si>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</si>
  <si>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</si>
  <si>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</si>
  <si>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</si>
  <si>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</si>
  <si>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</si>
  <si>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</si>
  <si>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</si>
  <si>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</si>
  <si>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</si>
  <si>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</si>
  <si>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</si>
  <si>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</si>
  <si>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</si>
  <si>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</si>
  <si>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</si>
  <si>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</si>
  <si>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</si>
  <si>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</si>
  <si>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</si>
  <si>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</si>
  <si>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</si>
  <si>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</si>
  <si>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</si>
  <si>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</si>
  <si>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</si>
  <si>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</si>
  <si>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</si>
  <si>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</si>
  <si>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</si>
  <si>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</si>
  <si>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</si>
  <si>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</si>
  <si>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</si>
  <si>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</si>
  <si>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</si>
  <si>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</si>
  <si>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</si>
  <si>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</si>
  <si>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</si>
  <si>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</si>
  <si>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</si>
  <si>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</si>
  <si>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</si>
  <si>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</si>
  <si>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</si>
  <si>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</si>
  <si>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</si>
  <si>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</si>
  <si>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</si>
  <si>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</si>
  <si>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</si>
  <si>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</si>
  <si>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</si>
  <si>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</si>
  <si>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</si>
  <si>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</si>
  <si>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</si>
  <si>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</si>
  <si>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</si>
  <si>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</si>
  <si>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</si>
  <si>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</si>
  <si>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</si>
  <si>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</si>
  <si>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</si>
  <si>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</si>
  <si>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</si>
  <si>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</si>
  <si>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</si>
  <si>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</si>
  <si>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</si>
  <si>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</si>
  <si>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</si>
  <si>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</si>
  <si>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</si>
  <si>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</si>
  <si>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</si>
  <si>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</si>
  <si>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</si>
  <si>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</si>
  <si>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</si>
  <si>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</si>
  <si>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</si>
  <si>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</si>
  <si>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</si>
  <si>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</si>
  <si>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</si>
  <si>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</si>
  <si>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</si>
  <si>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</si>
  <si>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</si>
  <si>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</si>
  <si>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</si>
  <si>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</si>
  <si>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</si>
  <si>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</si>
  <si>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</si>
  <si>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</si>
  <si>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</si>
  <si>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</si>
  <si>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</si>
  <si>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</si>
  <si>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</si>
  <si>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</si>
  <si>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</si>
  <si>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</si>
  <si>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</si>
  <si>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</si>
  <si>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</si>
  <si>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</si>
  <si>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</si>
  <si>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</si>
  <si>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</si>
  <si>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</si>
  <si>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</si>
  <si>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</si>
  <si>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</si>
  <si>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</si>
  <si>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</si>
  <si>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</si>
  <si>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</si>
  <si>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</si>
  <si>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</si>
  <si>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</si>
  <si>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</si>
  <si>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</si>
  <si>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</si>
  <si>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</si>
  <si>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</si>
  <si>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</si>
  <si>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</si>
  <si>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</si>
  <si>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</si>
  <si>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</si>
  <si>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</si>
  <si>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</si>
  <si>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</si>
  <si>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</si>
  <si>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</si>
  <si>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</si>
  <si>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</si>
  <si>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</si>
  <si>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</si>
  <si>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</si>
  <si>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</si>
  <si>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</si>
  <si>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</si>
  <si>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</si>
  <si>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</si>
  <si>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</si>
  <si>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</si>
  <si>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</si>
  <si>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</si>
  <si>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</si>
  <si>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</si>
  <si>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</si>
  <si>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</si>
  <si>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</si>
  <si>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</si>
  <si>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</si>
  <si>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</si>
  <si>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</si>
  <si>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</si>
  <si>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</si>
  <si>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</si>
  <si>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</si>
  <si>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</si>
  <si>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</si>
  <si>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</si>
  <si>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</si>
  <si>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</si>
  <si>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</si>
  <si>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</si>
  <si>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</si>
  <si>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</si>
  <si>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</si>
  <si>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</si>
  <si>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</si>
  <si>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</si>
  <si>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</si>
  <si>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</si>
  <si>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</si>
  <si>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</si>
  <si>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</si>
  <si>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</si>
  <si>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</si>
  <si>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</si>
  <si>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</si>
  <si>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</si>
  <si>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</si>
  <si>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</si>
  <si>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</si>
  <si>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</si>
  <si>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</si>
  <si>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</si>
  <si>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</si>
  <si>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</si>
  <si>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</si>
  <si>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</si>
  <si>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</si>
  <si>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</si>
  <si>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</si>
  <si>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</si>
  <si>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</si>
  <si>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</si>
  <si>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</si>
  <si>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</si>
  <si>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</si>
  <si>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</si>
  <si>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</si>
  <si>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</si>
  <si>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</si>
  <si>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</si>
  <si>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</si>
  <si>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</si>
  <si>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</si>
  <si>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</si>
  <si>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</si>
  <si>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</si>
  <si>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</si>
  <si>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</si>
  <si>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</si>
  <si>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</si>
  <si>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</si>
  <si>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</si>
  <si>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</si>
  <si>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</si>
  <si>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</si>
  <si>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</si>
  <si>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</si>
  <si>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</si>
  <si>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</si>
  <si>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</si>
  <si>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</si>
  <si>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</si>
  <si>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</si>
  <si>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</si>
  <si>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</si>
  <si>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</si>
  <si>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</si>
  <si>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</si>
  <si>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</si>
  <si>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</si>
  <si>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</si>
  <si>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</si>
  <si>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</si>
  <si>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</si>
  <si>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</si>
  <si>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</si>
  <si>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</si>
  <si>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</si>
  <si>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</si>
  <si>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</si>
  <si>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</si>
  <si>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</si>
  <si>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</si>
  <si>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</si>
  <si>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</si>
  <si>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</si>
  <si>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</si>
  <si>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</si>
  <si>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</si>
  <si>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</si>
  <si>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</si>
  <si>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</si>
  <si>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</si>
  <si>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</si>
  <si>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</si>
  <si>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</si>
  <si>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</si>
  <si>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</si>
  <si>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</si>
  <si>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</si>
  <si>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</si>
  <si>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</si>
  <si>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</si>
  <si>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</si>
  <si>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</si>
  <si>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</si>
  <si>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</si>
  <si>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</si>
  <si>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</si>
  <si>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</si>
  <si>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</si>
  <si>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</si>
  <si>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</si>
  <si>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</si>
  <si>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</si>
  <si>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</si>
  <si>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</si>
  <si>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</si>
  <si>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</si>
  <si>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</si>
  <si>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</si>
  <si>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</si>
  <si>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</si>
  <si>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</si>
  <si>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</si>
  <si>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</si>
  <si>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</si>
  <si>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</si>
  <si>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</si>
  <si>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</si>
  <si>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</si>
  <si>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</si>
  <si>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</si>
  <si>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</si>
  <si>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</si>
  <si>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</si>
  <si>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</si>
  <si>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</si>
  <si>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</si>
  <si>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</si>
  <si>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</si>
  <si>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</si>
  <si>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</si>
  <si>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</si>
  <si>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</si>
  <si>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</si>
  <si>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</si>
  <si>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</si>
  <si>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</si>
  <si>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</si>
  <si>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</si>
  <si>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</si>
  <si>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</si>
  <si>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</si>
  <si>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</si>
  <si>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</si>
  <si>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</si>
  <si>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</si>
  <si>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</si>
  <si>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</si>
  <si>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</si>
  <si>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</si>
  <si>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</si>
  <si>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</si>
  <si>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</si>
  <si>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</si>
  <si>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</si>
  <si>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</si>
  <si>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</si>
  <si>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</si>
  <si>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</si>
  <si>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</si>
  <si>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</si>
  <si>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</si>
  <si>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</si>
  <si>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</si>
  <si>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</si>
  <si>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</si>
  <si>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</si>
  <si>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</si>
  <si>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</si>
  <si>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</si>
  <si>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</si>
  <si>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</si>
  <si>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</si>
  <si>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</si>
  <si>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</si>
  <si>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</si>
  <si>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</si>
  <si>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</si>
  <si>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</si>
  <si>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</si>
  <si>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</si>
  <si>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</si>
  <si>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</si>
  <si>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</si>
  <si>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</si>
  <si>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</si>
  <si>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</si>
  <si>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</si>
  <si>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</si>
  <si>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</si>
  <si>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</si>
  <si>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</si>
  <si>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</si>
  <si>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</si>
  <si>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</si>
  <si>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</si>
  <si>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</si>
  <si>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</si>
  <si>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</si>
  <si>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</si>
  <si>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</si>
  <si>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</si>
  <si>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</si>
  <si>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</si>
  <si>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</si>
  <si>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</si>
  <si>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</si>
  <si>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</si>
  <si>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</si>
  <si>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</si>
  <si>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</si>
  <si>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</si>
  <si>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</si>
  <si>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</si>
  <si>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</si>
  <si>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</si>
  <si>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</si>
  <si>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</si>
  <si>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</si>
  <si>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</si>
  <si>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</si>
  <si>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</si>
  <si>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</si>
  <si>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</si>
  <si>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</si>
  <si>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</si>
  <si>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</si>
  <si>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</si>
  <si>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</si>
  <si>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</si>
  <si>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</si>
  <si>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</si>
  <si>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</si>
  <si>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</si>
  <si>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</si>
  <si>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</si>
  <si>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</si>
  <si>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</si>
  <si>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</si>
  <si>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</si>
  <si>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</si>
  <si>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</si>
  <si>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</si>
  <si>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</si>
  <si>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</si>
  <si>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</si>
  <si>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</si>
  <si>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</si>
  <si>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</si>
  <si>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</si>
  <si>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</si>
  <si>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</si>
  <si>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</si>
  <si>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</si>
  <si>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</si>
  <si>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</si>
  <si>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</si>
  <si>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</si>
  <si>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</si>
  <si>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</si>
  <si>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</si>
  <si>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</si>
  <si>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</si>
  <si>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</si>
  <si>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</si>
  <si>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</si>
  <si>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</si>
  <si>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</si>
  <si>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</si>
  <si>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</si>
  <si>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</si>
  <si>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</si>
  <si>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</si>
  <si>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</si>
  <si>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</si>
  <si>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</si>
  <si>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</si>
  <si>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</si>
  <si>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</si>
  <si>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</si>
  <si>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</si>
  <si>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</si>
  <si>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</si>
  <si>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</si>
  <si>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</si>
  <si>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</si>
  <si>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</si>
  <si>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</si>
  <si>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</si>
  <si>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</si>
  <si>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</si>
  <si>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</si>
  <si>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</si>
  <si>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</si>
  <si>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</si>
  <si>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</si>
  <si>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</si>
  <si>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</si>
  <si>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</si>
  <si>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</si>
  <si>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</si>
  <si>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</si>
  <si>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</si>
  <si>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</si>
  <si>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</si>
  <si>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</si>
  <si>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</si>
  <si>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</si>
  <si>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</si>
  <si>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</si>
  <si>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</si>
  <si>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</si>
  <si>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</si>
  <si>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</si>
  <si>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</si>
  <si>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</si>
  <si>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</si>
  <si>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</si>
  <si>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</si>
  <si>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</si>
  <si>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</si>
  <si>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</si>
  <si>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</si>
  <si>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</si>
  <si>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</si>
  <si>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</si>
  <si>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</si>
  <si>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</si>
  <si>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</si>
  <si>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</si>
  <si>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</si>
  <si>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</si>
  <si>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</si>
  <si>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</si>
  <si>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</si>
  <si>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</si>
  <si>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</si>
  <si>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</si>
  <si>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</si>
  <si>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</si>
  <si>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</si>
  <si>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</si>
  <si>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</si>
  <si>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</si>
  <si>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</si>
  <si>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</si>
  <si>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</si>
  <si>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</si>
  <si>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</si>
  <si>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</si>
  <si>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</si>
  <si>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</si>
  <si>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</si>
  <si>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</si>
  <si>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</si>
  <si>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</si>
  <si>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</si>
  <si>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</si>
  <si>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</si>
  <si>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</si>
  <si>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</si>
  <si>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</si>
  <si>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</si>
  <si>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</si>
  <si>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</si>
  <si>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</si>
  <si>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</si>
  <si>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</si>
  <si>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</si>
  <si>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</si>
  <si>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</si>
  <si>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</si>
  <si>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</si>
  <si>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</si>
  <si>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</si>
  <si>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</si>
  <si>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</si>
  <si>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</si>
  <si>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</si>
  <si>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</si>
  <si>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</si>
  <si>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</si>
  <si>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</si>
  <si>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</si>
  <si>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</si>
  <si>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</si>
  <si>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</si>
  <si>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</si>
  <si>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</si>
  <si>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</si>
  <si>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</si>
  <si>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</si>
  <si>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</si>
  <si>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</si>
  <si>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</si>
  <si>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</si>
  <si>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</si>
  <si>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</si>
  <si>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</si>
  <si>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</si>
  <si>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</si>
  <si>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</si>
  <si>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</si>
  <si>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</si>
  <si>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</si>
  <si>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</si>
  <si>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</si>
  <si>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</si>
  <si>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</si>
  <si>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</si>
  <si>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</si>
  <si>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</si>
  <si>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</si>
  <si>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</si>
  <si>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</si>
  <si>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</si>
  <si>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</si>
  <si>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</si>
  <si>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</si>
  <si>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</si>
  <si>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</si>
  <si>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</si>
  <si>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</si>
  <si>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</si>
  <si>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</si>
  <si>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</si>
  <si>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</si>
  <si>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</si>
  <si>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</si>
  <si>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</si>
  <si>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</si>
  <si>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</si>
  <si>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</si>
  <si>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</si>
  <si>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</si>
  <si>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</si>
  <si>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</si>
  <si>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</si>
  <si>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</si>
  <si>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</si>
  <si>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</si>
  <si>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</si>
  <si>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</si>
  <si>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</si>
  <si>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</si>
  <si>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</si>
  <si>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</si>
  <si>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</si>
  <si>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</si>
  <si>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</si>
  <si>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</si>
  <si>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</si>
  <si>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</si>
  <si>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</si>
  <si>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</si>
  <si>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</si>
  <si>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</si>
  <si>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</si>
  <si>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</si>
  <si>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</si>
  <si>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</si>
  <si>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</si>
  <si>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</si>
  <si>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</si>
  <si>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</si>
  <si>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</si>
  <si>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</si>
  <si>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</si>
  <si>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</si>
  <si>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</si>
  <si>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</si>
  <si>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</si>
  <si>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</si>
  <si>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</si>
  <si>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</si>
  <si>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</si>
  <si>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</si>
  <si>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</si>
  <si>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</si>
  <si>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</si>
  <si>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</si>
  <si>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</si>
  <si>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</si>
  <si>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</si>
  <si>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</si>
  <si>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</si>
  <si>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</si>
  <si>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</si>
  <si>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</si>
  <si>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</si>
  <si>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</si>
  <si>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</si>
  <si>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</si>
  <si>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</si>
  <si>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</si>
  <si>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</si>
  <si>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</si>
  <si>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</si>
  <si>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</si>
  <si>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</si>
  <si>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</si>
  <si>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</si>
  <si>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</si>
  <si>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</si>
  <si>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</si>
  <si>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</si>
  <si>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</si>
  <si>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</si>
  <si>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</si>
  <si>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</si>
  <si>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</si>
  <si>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</si>
  <si>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</si>
  <si>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</si>
  <si>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</si>
  <si>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</si>
  <si>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</si>
  <si>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</si>
  <si>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</si>
  <si>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</si>
  <si>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</si>
  <si>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</si>
  <si>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</si>
  <si>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</si>
  <si>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</si>
  <si>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</si>
  <si>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</si>
  <si>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</si>
  <si>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</si>
  <si>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</si>
  <si>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</si>
  <si>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</si>
  <si>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</si>
  <si>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</si>
  <si>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</si>
  <si>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</si>
  <si>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</si>
  <si>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</si>
  <si>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</si>
  <si>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</si>
  <si>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</si>
  <si>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</si>
  <si>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</si>
  <si>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</si>
  <si>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</si>
  <si>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</si>
  <si>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</si>
  <si>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</si>
  <si>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</si>
  <si>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</si>
  <si>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</si>
  <si>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</si>
  <si>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</si>
  <si>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</si>
  <si>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</si>
  <si>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</si>
  <si>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</si>
  <si>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</si>
  <si>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</si>
  <si>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</si>
  <si>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</si>
  <si>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</si>
  <si>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</si>
  <si>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</si>
  <si>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</si>
  <si>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</si>
  <si>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</si>
  <si>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</si>
  <si>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</si>
  <si>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</si>
  <si>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</si>
  <si>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</si>
  <si>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</si>
  <si>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</si>
  <si>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</si>
  <si>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</si>
  <si>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</si>
  <si>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</si>
  <si>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</si>
  <si>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</si>
  <si>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</si>
  <si>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</si>
  <si>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</si>
  <si>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</si>
  <si>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</si>
  <si>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</si>
  <si>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</si>
  <si>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</si>
  <si>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</si>
  <si>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</si>
  <si>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</si>
  <si>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</si>
  <si>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</si>
  <si>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</si>
  <si>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</si>
  <si>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</si>
  <si>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</si>
  <si>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</si>
  <si>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</si>
  <si>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</si>
  <si>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</si>
  <si>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</si>
  <si>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</si>
  <si>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</si>
  <si>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</si>
  <si>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</si>
  <si>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</si>
  <si>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</si>
  <si>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</si>
  <si>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</si>
  <si>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</si>
  <si>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</si>
  <si>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</si>
  <si>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</si>
  <si>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</si>
  <si>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</si>
  <si>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</si>
  <si>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</si>
  <si>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</si>
  <si>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</si>
  <si>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</si>
  <si>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</si>
  <si>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</si>
  <si>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</si>
  <si>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</si>
  <si>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</si>
  <si>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</si>
  <si>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</si>
  <si>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</si>
  <si>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</si>
  <si>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</si>
  <si>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</si>
  <si>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</si>
  <si>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</si>
  <si>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</si>
  <si>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</si>
  <si>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</si>
  <si>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</si>
  <si>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</si>
  <si>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</si>
  <si>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</si>
  <si>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</si>
  <si>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</si>
  <si>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</si>
  <si>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</si>
  <si>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</si>
  <si>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</si>
  <si>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</si>
  <si>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</si>
  <si>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</si>
  <si>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</si>
  <si>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</si>
  <si>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</si>
  <si>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</si>
  <si>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</si>
  <si>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</si>
  <si>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</si>
  <si>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</si>
  <si>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</si>
  <si>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</si>
  <si>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</si>
  <si>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</si>
  <si>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</si>
  <si>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</si>
  <si>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</si>
  <si>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</si>
  <si>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</si>
  <si>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</si>
  <si>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</si>
  <si>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</si>
  <si>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</si>
  <si>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</si>
  <si>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</si>
  <si>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</si>
  <si>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</si>
  <si>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</si>
  <si>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</si>
  <si>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</si>
  <si>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</si>
  <si>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</si>
  <si>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</si>
  <si>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</si>
  <si>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</si>
  <si>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</si>
  <si>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</si>
  <si>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</si>
  <si>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</si>
  <si>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</si>
  <si>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</si>
  <si>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</si>
  <si>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</si>
  <si>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</si>
  <si>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</si>
  <si>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</si>
  <si>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</si>
  <si>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</si>
  <si>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</si>
  <si>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</si>
  <si>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</si>
  <si>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</si>
  <si>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</si>
  <si>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</si>
  <si>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</si>
  <si>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</si>
  <si>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</si>
  <si>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</si>
  <si>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</si>
  <si>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</si>
  <si>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</si>
  <si>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</si>
  <si>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</si>
  <si>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</si>
  <si>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</si>
  <si>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</si>
  <si>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</si>
  <si>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</si>
  <si>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</si>
  <si>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</si>
  <si>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</si>
  <si>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</si>
  <si>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</si>
  <si>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</si>
  <si>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</si>
  <si>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</si>
  <si>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</si>
  <si>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</si>
  <si>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</si>
  <si>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</si>
  <si>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</si>
  <si>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</si>
  <si>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</si>
  <si>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</si>
  <si>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</si>
  <si>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</si>
  <si>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</si>
  <si>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</si>
  <si>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</si>
  <si>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</si>
  <si>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</si>
  <si>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</si>
  <si>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</si>
  <si>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</si>
  <si>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</si>
  <si>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</si>
  <si>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</si>
  <si>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</si>
  <si>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</si>
  <si>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</si>
  <si>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</si>
  <si>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</si>
  <si>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</si>
  <si>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</si>
  <si>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</si>
  <si>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</si>
  <si>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</si>
  <si>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</si>
  <si>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</si>
  <si>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</si>
  <si>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</si>
  <si>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</si>
  <si>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</si>
  <si>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</si>
  <si>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</si>
  <si>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</si>
  <si>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</si>
  <si>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</si>
  <si>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</si>
  <si>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</si>
  <si>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</si>
  <si>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</si>
  <si>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</si>
  <si>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</si>
  <si>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</si>
  <si>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</si>
  <si>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</si>
  <si>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</si>
  <si>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</si>
  <si>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</si>
  <si>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</si>
  <si>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</si>
  <si>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</si>
  <si>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</si>
  <si>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</si>
  <si>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</si>
  <si>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</si>
  <si>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</si>
  <si>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</si>
  <si>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</si>
  <si>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</si>
  <si>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</si>
  <si>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</si>
  <si>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</si>
  <si>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</si>
  <si>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</si>
  <si>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</si>
  <si>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</si>
  <si>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</si>
  <si>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</si>
  <si>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</si>
  <si>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</si>
  <si>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</si>
  <si>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</si>
  <si>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</si>
  <si>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</si>
  <si>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</si>
  <si>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</si>
  <si>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</si>
  <si>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</si>
  <si>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</si>
  <si>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</si>
  <si>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</si>
  <si>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</si>
  <si>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</si>
  <si>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</si>
  <si>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</si>
  <si>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</si>
  <si>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</si>
  <si>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</si>
  <si>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</si>
  <si>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</si>
  <si>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</si>
  <si>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</si>
  <si>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</si>
  <si>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</si>
  <si>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</si>
  <si>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</si>
  <si>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</si>
  <si>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</si>
  <si>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</si>
  <si>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</si>
  <si>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</si>
  <si>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</si>
  <si>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</si>
  <si>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</si>
  <si>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</si>
  <si>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</si>
  <si>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</si>
  <si>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</si>
  <si>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</si>
  <si>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</si>
  <si>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</si>
  <si>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</si>
  <si>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</si>
  <si>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</si>
  <si>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</si>
  <si>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</si>
  <si>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</si>
  <si>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</si>
  <si>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</si>
  <si>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</si>
  <si>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</si>
  <si>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</si>
  <si>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</si>
  <si>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</si>
  <si>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</si>
  <si>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</si>
  <si>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</si>
  <si>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</si>
  <si>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</si>
  <si>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</si>
  <si>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</si>
  <si>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</si>
  <si>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</si>
  <si>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</si>
  <si>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</si>
  <si>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</si>
  <si>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</si>
  <si>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</si>
  <si>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</si>
  <si>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</si>
  <si>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</si>
  <si>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</si>
  <si>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</si>
  <si>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</si>
  <si>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</si>
  <si>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</si>
  <si>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</si>
  <si>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</si>
  <si>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</si>
  <si>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</si>
  <si>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</si>
  <si>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</si>
  <si>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</si>
  <si>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</si>
  <si>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</si>
  <si>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</si>
  <si>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</si>
  <si>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</si>
  <si>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</si>
  <si>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</si>
  <si>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</si>
  <si>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</si>
  <si>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</si>
  <si>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</si>
  <si>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</si>
  <si>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</si>
  <si>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</si>
  <si>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</si>
  <si>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</si>
  <si>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</si>
  <si>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</si>
  <si>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</si>
  <si>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</si>
  <si>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</si>
  <si>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</si>
  <si>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</si>
  <si>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</si>
  <si>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</si>
  <si>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</si>
  <si>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</si>
  <si>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</si>
  <si>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</si>
  <si>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</si>
  <si>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</si>
  <si>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</si>
  <si>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</si>
  <si>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</si>
  <si>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</si>
  <si>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</si>
  <si>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</si>
  <si>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</si>
  <si>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</si>
  <si>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</si>
  <si>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</si>
  <si>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</si>
  <si>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</si>
  <si>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</si>
  <si>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</si>
  <si>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</si>
  <si>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</si>
  <si>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</si>
  <si>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</si>
  <si>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</si>
  <si>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</si>
  <si>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</si>
  <si>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</si>
  <si>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</si>
  <si>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</si>
  <si>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</si>
  <si>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</si>
  <si>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</si>
  <si>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</si>
  <si>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</si>
  <si>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</si>
  <si>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</si>
  <si>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</si>
  <si>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</si>
  <si>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</si>
  <si>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</si>
  <si>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</si>
  <si>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</si>
  <si>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</si>
  <si>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</si>
  <si>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</si>
  <si>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</si>
  <si>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</si>
  <si>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</si>
  <si>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</si>
  <si>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</si>
  <si>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</si>
  <si>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</si>
  <si>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</si>
  <si>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</si>
  <si>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</si>
  <si>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</si>
  <si>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</si>
  <si>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</si>
  <si>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</si>
  <si>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</si>
  <si>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</si>
  <si>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</si>
  <si>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</si>
  <si>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</si>
  <si>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</si>
  <si>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</si>
  <si>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</si>
  <si>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</si>
  <si>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</si>
  <si>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</si>
  <si>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</si>
  <si>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</si>
  <si>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</si>
  <si>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</si>
  <si>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</si>
  <si>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</si>
  <si>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</si>
  <si>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</si>
  <si>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</si>
  <si>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</si>
  <si>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</si>
  <si>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</si>
  <si>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</si>
  <si>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</si>
  <si>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</si>
  <si>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</si>
  <si>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</si>
  <si>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</si>
  <si>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</si>
  <si>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</si>
  <si>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</si>
  <si>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</si>
  <si>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</si>
  <si>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</si>
  <si>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</si>
  <si>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</si>
  <si>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</si>
  <si>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</si>
  <si>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</si>
  <si>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</si>
  <si>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</si>
  <si>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</si>
  <si>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</si>
  <si>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</si>
  <si>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</si>
  <si>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</si>
  <si>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</si>
  <si>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</si>
  <si>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</si>
  <si>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</si>
  <si>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</si>
  <si>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</si>
  <si>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</si>
  <si>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</si>
  <si>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</si>
  <si>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</si>
  <si>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</si>
  <si>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</si>
  <si>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</si>
  <si>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</si>
  <si>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</si>
  <si>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</si>
  <si>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</si>
  <si>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</si>
  <si>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</si>
  <si>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</si>
  <si>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</si>
  <si>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</si>
  <si>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</si>
  <si>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</si>
  <si>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</si>
  <si>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</si>
  <si>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</si>
  <si>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</si>
  <si>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</si>
  <si>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</si>
  <si>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</si>
  <si>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</si>
  <si>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</si>
  <si>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</si>
  <si>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</si>
  <si>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</si>
  <si>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</si>
  <si>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</si>
  <si>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</si>
  <si>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</si>
  <si>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</si>
  <si>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</si>
  <si>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</si>
  <si>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</si>
  <si>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</si>
  <si>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</si>
  <si>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</si>
  <si>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</si>
  <si>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</si>
  <si>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</si>
  <si>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</si>
  <si>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</si>
  <si>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</si>
  <si>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</si>
  <si>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</si>
  <si>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</si>
  <si>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</si>
  <si>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</si>
  <si>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</si>
  <si>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</si>
  <si>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</si>
  <si>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</si>
  <si>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</si>
  <si>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</si>
  <si>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</si>
  <si>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</si>
  <si>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</si>
  <si>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</si>
  <si>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</si>
  <si>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</si>
  <si>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</si>
  <si>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</si>
  <si>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</si>
  <si>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</si>
  <si>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</si>
  <si>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</si>
  <si>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</si>
  <si>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</si>
  <si>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</si>
  <si>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</si>
  <si>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</si>
  <si>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</si>
  <si>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</si>
  <si>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</si>
  <si>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</si>
  <si>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</si>
  <si>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</si>
  <si>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</si>
  <si>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</si>
  <si>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</si>
  <si>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</si>
  <si>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</si>
  <si>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</si>
  <si>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</si>
  <si>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</si>
  <si>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</si>
  <si>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</si>
  <si>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</si>
  <si>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</si>
  <si>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</si>
  <si>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</si>
  <si>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</si>
  <si>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</si>
  <si>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</si>
  <si>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</si>
  <si>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</si>
  <si>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</si>
  <si>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</si>
  <si>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</si>
  <si>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</si>
  <si>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</si>
  <si>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</si>
  <si>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</si>
  <si>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</si>
  <si>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</si>
  <si>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</si>
  <si>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</si>
  <si>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</si>
  <si>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</si>
  <si>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</si>
  <si>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</si>
  <si>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</si>
  <si>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</si>
  <si>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</si>
  <si>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</si>
  <si>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</si>
  <si>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</si>
  <si>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</si>
  <si>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</si>
  <si>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</si>
  <si>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</si>
  <si>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</si>
  <si>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</si>
  <si>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</si>
  <si>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</si>
  <si>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</si>
  <si>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</si>
  <si>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</si>
  <si>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</si>
  <si>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</si>
  <si>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</si>
  <si>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</si>
  <si>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</si>
  <si>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</si>
  <si>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</si>
  <si>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</si>
  <si>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</si>
  <si>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</si>
  <si>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</si>
  <si>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</si>
  <si>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</si>
  <si>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</si>
  <si>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</si>
  <si>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</si>
  <si>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</si>
  <si>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</si>
  <si>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</si>
  <si>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</si>
  <si>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</si>
  <si>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</si>
  <si>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</si>
  <si>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</si>
  <si>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</si>
  <si>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</si>
  <si>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</si>
  <si>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</si>
  <si>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</si>
  <si>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</si>
  <si>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</si>
  <si>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</si>
  <si>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</si>
  <si>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</si>
  <si>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</si>
  <si>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</si>
  <si>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</si>
  <si>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</si>
  <si>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</si>
  <si>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</si>
  <si>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</si>
  <si>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</si>
  <si>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</si>
  <si>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</si>
  <si>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</si>
  <si>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</si>
  <si>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</si>
  <si>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</si>
  <si>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</si>
  <si>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</si>
  <si>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</si>
  <si>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</si>
  <si>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</si>
  <si>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</si>
  <si>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</si>
  <si>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</si>
  <si>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</si>
  <si>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</si>
  <si>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</si>
  <si>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</si>
  <si>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</si>
  <si>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</si>
  <si>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</si>
  <si>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</si>
  <si>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</si>
  <si>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</si>
  <si>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</si>
  <si>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</si>
  <si>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</si>
  <si>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</si>
  <si>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</si>
  <si>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</si>
  <si>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</si>
  <si>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</si>
  <si>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</si>
  <si>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</si>
  <si>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</si>
  <si>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</si>
  <si>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</si>
  <si>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</si>
  <si>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</si>
  <si>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</si>
  <si>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</si>
  <si>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</si>
  <si>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</si>
  <si>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</si>
  <si>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</si>
  <si>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</si>
  <si>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</si>
  <si>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</si>
  <si>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</si>
  <si>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</si>
  <si>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</si>
  <si>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</si>
  <si>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</si>
  <si>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</si>
  <si>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</si>
  <si>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</si>
  <si>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</si>
  <si>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</si>
  <si>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</si>
  <si>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</si>
  <si>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</si>
  <si>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</si>
  <si>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</si>
  <si>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</si>
  <si>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</si>
  <si>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</si>
  <si>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</si>
  <si>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</si>
  <si>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</si>
  <si>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</si>
  <si>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</si>
  <si>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</si>
  <si>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</si>
  <si>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</si>
  <si>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</si>
  <si>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</si>
  <si>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</si>
  <si>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</si>
  <si>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</si>
  <si>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</si>
  <si>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</si>
  <si>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</si>
  <si>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</si>
  <si>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</si>
  <si>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</si>
  <si>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</si>
  <si>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</si>
  <si>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</si>
  <si>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</si>
  <si>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</si>
  <si>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</si>
  <si>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</si>
  <si>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</si>
  <si>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</si>
  <si>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</si>
  <si>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</si>
  <si>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</si>
  <si>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</si>
  <si>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</si>
  <si>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</si>
  <si>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</si>
  <si>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</si>
  <si>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</si>
  <si>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</si>
  <si>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</si>
  <si>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</si>
  <si>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</si>
  <si>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</si>
  <si>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</si>
  <si>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</si>
  <si>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</si>
  <si>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</si>
  <si>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</si>
  <si>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</si>
  <si>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</si>
  <si>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</si>
  <si>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</si>
  <si>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</si>
  <si>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</si>
  <si>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</si>
  <si>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</si>
  <si>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</si>
  <si>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</si>
  <si>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</si>
  <si>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</si>
  <si>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</si>
  <si>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</si>
  <si>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</si>
  <si>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</si>
  <si>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</si>
  <si>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</si>
  <si>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</si>
  <si>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</si>
  <si>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</si>
  <si>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</si>
  <si>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</si>
  <si>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</si>
  <si>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</si>
  <si>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</si>
  <si>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</si>
  <si>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</si>
  <si>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</si>
  <si>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</si>
  <si>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</si>
  <si>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</si>
  <si>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</si>
  <si>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</si>
  <si>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</si>
  <si>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</si>
  <si>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</si>
  <si>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</si>
  <si>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</si>
  <si>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</si>
  <si>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</si>
  <si>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</si>
  <si>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</si>
  <si>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</si>
  <si>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</si>
  <si>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</si>
  <si>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</si>
  <si>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</si>
  <si>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</si>
  <si>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</si>
  <si>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</si>
  <si>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</si>
  <si>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</si>
  <si>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</si>
  <si>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</si>
  <si>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</si>
  <si>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</si>
  <si>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</si>
  <si>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</si>
  <si>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</si>
  <si>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</si>
  <si>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</si>
  <si>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</si>
  <si>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</si>
  <si>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</si>
  <si>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</si>
  <si>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</si>
  <si>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</si>
  <si>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</si>
  <si>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</si>
  <si>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</si>
  <si>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</si>
  <si>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</si>
  <si>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</si>
  <si>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</si>
  <si>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</si>
  <si>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</si>
  <si>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</si>
  <si>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</si>
  <si>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</si>
  <si>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</si>
  <si>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</si>
  <si>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</si>
  <si>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</si>
  <si>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</si>
  <si>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</si>
  <si>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</si>
  <si>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</si>
  <si>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</si>
  <si>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</si>
  <si>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</si>
  <si>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</si>
  <si>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</si>
  <si>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</si>
  <si>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</si>
  <si>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</si>
  <si>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</si>
  <si>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</si>
  <si>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</si>
  <si>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</si>
  <si>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</si>
  <si>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</si>
  <si>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</si>
  <si>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</si>
  <si>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</si>
  <si>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</si>
  <si>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</si>
  <si>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</si>
  <si>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</si>
  <si>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</si>
  <si>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</si>
  <si>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</si>
  <si>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</si>
  <si>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</si>
  <si>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</si>
  <si>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</si>
  <si>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</si>
  <si>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</si>
  <si>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</si>
  <si>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</si>
  <si>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</si>
  <si>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</si>
  <si>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</si>
  <si>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</si>
  <si>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</si>
  <si>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</si>
  <si>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</si>
  <si>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</si>
  <si>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</si>
  <si>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</si>
  <si>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</si>
  <si>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</si>
  <si>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</si>
  <si>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</si>
  <si>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</si>
  <si>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</si>
  <si>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</si>
  <si>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</si>
  <si>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</si>
  <si>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</si>
  <si>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</si>
  <si>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</si>
  <si>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</si>
  <si>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</si>
  <si>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</si>
  <si>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</si>
  <si>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</si>
  <si>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</si>
  <si>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</si>
  <si>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</si>
  <si>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</si>
  <si>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</si>
  <si>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</si>
  <si>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</si>
  <si>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</si>
  <si>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</si>
  <si>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</si>
  <si>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</si>
  <si>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</si>
  <si>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</si>
  <si>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</si>
  <si>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</si>
  <si>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</si>
  <si>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</si>
  <si>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</si>
  <si>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</si>
  <si>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</si>
  <si>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</si>
  <si>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</si>
  <si>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</si>
  <si>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</si>
  <si>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</si>
  <si>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</si>
  <si>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</si>
  <si>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</si>
  <si>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</si>
  <si>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</si>
  <si>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</si>
  <si>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</si>
  <si>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</si>
  <si>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</si>
  <si>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</si>
  <si>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</si>
  <si>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</si>
  <si>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</si>
  <si>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</si>
  <si>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</si>
  <si>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</si>
  <si>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</si>
  <si>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</si>
  <si>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</si>
  <si>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</si>
  <si>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</si>
  <si>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</si>
  <si>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</si>
  <si>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</si>
  <si>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</si>
  <si>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</si>
  <si>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</si>
  <si>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</si>
  <si>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</si>
  <si>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</si>
  <si>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</si>
  <si>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</si>
  <si>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</si>
  <si>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</si>
  <si>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</si>
  <si>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</si>
  <si>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</si>
  <si>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</si>
  <si>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</si>
  <si>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</si>
  <si>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</si>
  <si>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</si>
  <si>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</si>
  <si>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</si>
  <si>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</si>
  <si>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</si>
  <si>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</si>
  <si>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</si>
  <si>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</si>
  <si>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</si>
  <si>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</si>
  <si>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</si>
  <si>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</si>
  <si>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</si>
  <si>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</si>
  <si>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</si>
  <si>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</si>
  <si>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</si>
  <si>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</si>
  <si>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</si>
  <si>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</si>
  <si>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</si>
  <si>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</si>
  <si>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</si>
  <si>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</si>
  <si>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</si>
  <si>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</si>
  <si>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</si>
  <si>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</si>
  <si>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</si>
  <si>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</si>
  <si>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</si>
  <si>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</si>
  <si>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</si>
  <si>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</si>
  <si>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</si>
  <si>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</si>
  <si>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</si>
  <si>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</si>
  <si>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</si>
  <si>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</si>
  <si>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</si>
  <si>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</si>
  <si>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</si>
  <si>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</si>
  <si>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</si>
  <si>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</si>
  <si>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</si>
  <si>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</si>
  <si>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</si>
  <si>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</si>
  <si>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</si>
  <si>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</si>
  <si>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</si>
  <si>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</si>
  <si>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</si>
  <si>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</si>
  <si>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</si>
  <si>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</si>
  <si>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</si>
  <si>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</si>
  <si>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</si>
  <si>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</si>
  <si>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</si>
  <si>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</si>
  <si>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</si>
  <si>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</si>
  <si>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</si>
  <si>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</si>
  <si>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</si>
  <si>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</si>
  <si>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</si>
  <si>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</si>
  <si>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</si>
  <si>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</si>
  <si>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</si>
  <si>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</si>
  <si>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</si>
  <si>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</si>
  <si>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</si>
  <si>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</si>
  <si>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</si>
  <si>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</si>
  <si>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</si>
  <si>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</si>
  <si>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</si>
  <si>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</si>
  <si>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</si>
  <si>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</si>
  <si>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</si>
  <si>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</si>
  <si>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</si>
  <si>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</si>
  <si>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</si>
  <si>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</si>
  <si>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</si>
  <si>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</si>
  <si>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</si>
  <si>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</si>
  <si>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</si>
  <si>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</si>
  <si>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</si>
  <si>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</si>
  <si>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</si>
  <si>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</si>
  <si>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</si>
  <si>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</si>
  <si>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</si>
  <si>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</si>
  <si>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</si>
  <si>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</si>
  <si>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</si>
  <si>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</si>
  <si>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</si>
  <si>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</si>
  <si>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</si>
  <si>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</si>
  <si>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</si>
  <si>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</si>
  <si>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</si>
  <si>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</si>
  <si>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</si>
  <si>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</si>
  <si>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</si>
  <si>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</si>
  <si>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</si>
  <si>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</si>
  <si>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</si>
  <si>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</si>
  <si>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</si>
  <si>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</si>
  <si>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</si>
  <si>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</si>
  <si>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</si>
  <si>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</si>
  <si>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</si>
  <si>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</si>
  <si>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</si>
  <si>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</si>
  <si>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</si>
  <si>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</si>
  <si>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</si>
  <si>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</si>
  <si>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</si>
  <si>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</si>
  <si>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</si>
  <si>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</si>
  <si>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</si>
  <si>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</si>
  <si>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</si>
  <si>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</si>
  <si>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</si>
  <si>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</si>
  <si>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</si>
  <si>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</si>
  <si>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</si>
  <si>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</si>
  <si>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</si>
  <si>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</si>
  <si>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</si>
  <si>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</si>
  <si>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</si>
  <si>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</si>
  <si>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</si>
  <si>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</si>
  <si>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</si>
  <si>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</si>
  <si>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</si>
  <si>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</si>
  <si>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</si>
  <si>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</si>
  <si>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</si>
  <si>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</si>
  <si>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</si>
  <si>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</si>
  <si>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</si>
  <si>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</si>
  <si>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</si>
  <si>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</si>
  <si>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</si>
  <si>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</si>
  <si>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</si>
  <si>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</si>
  <si>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</si>
  <si>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</si>
  <si>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</si>
  <si>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</si>
  <si>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</si>
  <si>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</si>
  <si>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</si>
  <si>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</si>
  <si>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</si>
  <si>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</si>
  <si>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</si>
  <si>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</si>
  <si>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</si>
  <si>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</si>
  <si>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</si>
  <si>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</si>
  <si>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</si>
  <si>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</si>
  <si>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</si>
  <si>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</si>
  <si>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</si>
  <si>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</si>
  <si>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</si>
  <si>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</si>
  <si>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</si>
  <si>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</si>
  <si>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</si>
  <si>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</si>
  <si>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</si>
  <si>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</si>
  <si>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</si>
  <si>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</si>
  <si>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</si>
  <si>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</si>
  <si>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</si>
  <si>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</si>
  <si>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</si>
  <si>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</si>
  <si>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</si>
  <si>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</si>
  <si>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</si>
  <si>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</si>
  <si>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</si>
  <si>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</si>
  <si>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</si>
  <si>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</si>
  <si>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</si>
  <si>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</si>
  <si>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</si>
  <si>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</si>
  <si>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</si>
  <si>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</si>
  <si>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</si>
  <si>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</si>
  <si>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</si>
  <si>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</si>
  <si>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</si>
  <si>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</si>
  <si>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</si>
  <si>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</si>
  <si>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</si>
  <si>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</si>
  <si>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</si>
  <si>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</si>
  <si>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</si>
  <si>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</si>
  <si>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</si>
  <si>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</si>
  <si>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</si>
  <si>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</si>
  <si>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</si>
  <si>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</si>
  <si>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</si>
  <si>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</si>
  <si>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</si>
  <si>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</si>
  <si>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</si>
  <si>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</si>
  <si>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</si>
  <si>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</si>
  <si>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</si>
  <si>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</si>
  <si>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</si>
  <si>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</si>
  <si>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</si>
  <si>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</si>
  <si>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</si>
  <si>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</si>
  <si>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</si>
  <si>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</si>
  <si>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</si>
  <si>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</si>
  <si>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</si>
  <si>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</si>
  <si>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</si>
  <si>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</si>
  <si>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</si>
  <si>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</si>
  <si>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</si>
  <si>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</si>
  <si>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</si>
  <si>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</si>
  <si>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</si>
  <si>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</si>
  <si>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</si>
  <si>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</si>
  <si>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</si>
  <si>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</si>
  <si>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</si>
  <si>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</si>
  <si>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</si>
  <si>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</si>
  <si>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</si>
  <si>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</si>
  <si>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</si>
  <si>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</si>
  <si>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</si>
  <si>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</si>
  <si>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</si>
  <si>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</si>
  <si>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</si>
  <si>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</si>
  <si>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</si>
  <si>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</si>
  <si>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</si>
  <si>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</si>
  <si>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</si>
  <si>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</si>
  <si>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</si>
  <si>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</si>
  <si>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</si>
  <si>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</si>
  <si>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</si>
  <si>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</si>
  <si>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</si>
  <si>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</si>
  <si>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</si>
  <si>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</si>
  <si>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</si>
  <si>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</si>
  <si>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</si>
  <si>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</si>
  <si>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</si>
  <si>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</si>
  <si>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</si>
  <si>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</si>
  <si>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</si>
  <si>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</si>
  <si>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</si>
  <si>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</si>
  <si>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</si>
  <si>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</si>
  <si>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</si>
  <si>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</si>
  <si>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</si>
  <si>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</si>
  <si>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</si>
  <si>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</si>
  <si>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</si>
  <si>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</si>
  <si>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</si>
  <si>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</si>
  <si>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</si>
  <si>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</si>
  <si>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</si>
  <si>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</si>
  <si>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</si>
  <si>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</si>
  <si>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</si>
  <si>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</si>
  <si>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</si>
  <si>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</si>
  <si>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</si>
  <si>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</si>
  <si>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</si>
  <si>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</si>
  <si>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</si>
  <si>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</si>
  <si>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</si>
  <si>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</si>
  <si>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</si>
  <si>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</si>
  <si>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</si>
  <si>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</si>
  <si>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</si>
  <si>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</si>
  <si>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</si>
  <si>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</si>
  <si>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</si>
  <si>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</si>
  <si>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</si>
  <si>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</si>
  <si>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</si>
  <si>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</si>
  <si>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</si>
  <si>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</si>
  <si>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</si>
  <si>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</si>
  <si>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</si>
  <si>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</si>
  <si>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</si>
  <si>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</si>
  <si>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</si>
  <si>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</si>
  <si>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</si>
  <si>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</si>
  <si>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</si>
  <si>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</si>
  <si>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</si>
  <si>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</si>
  <si>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</si>
  <si>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</si>
  <si>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</si>
  <si>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</si>
  <si>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</si>
  <si>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</si>
  <si>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</si>
  <si>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</si>
  <si>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</si>
  <si>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</si>
  <si>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</si>
  <si>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</si>
  <si>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</si>
  <si>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</si>
  <si>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</si>
  <si>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</si>
  <si>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</si>
  <si>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</si>
  <si>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</si>
  <si>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</si>
  <si>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</si>
  <si>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</si>
  <si>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</si>
  <si>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</si>
  <si>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</si>
  <si>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</si>
  <si>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</si>
  <si>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</si>
  <si>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</si>
  <si>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</si>
  <si>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</si>
  <si>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</si>
  <si>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</si>
  <si>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</si>
  <si>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</si>
  <si>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</si>
  <si>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</si>
  <si>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</si>
  <si>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</si>
  <si>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</si>
  <si>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</si>
  <si>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</si>
  <si>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</si>
  <si>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</si>
  <si>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</si>
  <si>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</si>
  <si>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</si>
  <si>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</si>
  <si>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</si>
  <si>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</si>
  <si>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</si>
  <si>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</si>
  <si>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</si>
  <si>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</si>
  <si>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</si>
  <si>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</si>
  <si>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</si>
  <si>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</si>
  <si>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</si>
  <si>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</si>
  <si>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</si>
  <si>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</si>
  <si>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</si>
  <si>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</si>
  <si>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</si>
  <si>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</si>
  <si>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</si>
  <si>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</si>
  <si>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</si>
  <si>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</si>
  <si>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</si>
  <si>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</si>
  <si>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</si>
  <si>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</si>
  <si>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</si>
  <si>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</si>
  <si>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</si>
  <si>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</si>
  <si>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</si>
  <si>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</si>
  <si>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</si>
  <si>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</si>
  <si>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</si>
  <si>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</si>
  <si>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</si>
  <si>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</si>
  <si>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</si>
  <si>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</si>
  <si>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</si>
  <si>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</si>
  <si>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</si>
  <si>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</si>
  <si>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</si>
  <si>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</si>
  <si>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</si>
  <si>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</si>
  <si>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</si>
  <si>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</si>
  <si>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</si>
  <si>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</si>
  <si>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</si>
  <si>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</si>
  <si>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</si>
  <si>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</si>
  <si>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</si>
  <si>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</si>
  <si>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</si>
  <si>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</si>
  <si>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</si>
  <si>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</si>
  <si>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</si>
  <si>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</si>
  <si>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</si>
  <si>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</si>
  <si>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</si>
  <si>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</si>
  <si>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</si>
  <si>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</si>
  <si>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</si>
  <si>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</si>
  <si>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</si>
  <si>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</si>
  <si>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</si>
  <si>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</si>
  <si>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</si>
  <si>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</si>
  <si>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</si>
  <si>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</si>
  <si>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</si>
  <si>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</si>
  <si>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</si>
  <si>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</si>
  <si>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</si>
  <si>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</si>
  <si>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</si>
  <si>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</si>
  <si>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</si>
  <si>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</si>
  <si>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</si>
  <si>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</si>
  <si>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</si>
  <si>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</si>
  <si>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</si>
  <si>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</si>
  <si>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</si>
  <si>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</si>
  <si>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</si>
  <si>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</si>
  <si>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</si>
  <si>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</si>
  <si>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</si>
  <si>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</si>
  <si>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</si>
  <si>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</si>
  <si>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</si>
  <si>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</si>
  <si>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</si>
  <si>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</si>
  <si>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</si>
  <si>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</si>
  <si>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</si>
  <si>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</si>
  <si>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</si>
  <si>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</si>
  <si>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</si>
  <si>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</si>
  <si>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</si>
  <si>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</si>
  <si>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</si>
  <si>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</si>
  <si>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</si>
  <si>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</si>
  <si>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</si>
  <si>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</si>
  <si>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</si>
  <si>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</si>
  <si>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</si>
  <si>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</si>
  <si>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</si>
  <si>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</si>
  <si>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</si>
  <si>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</si>
  <si>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</si>
  <si>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</si>
  <si>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</si>
  <si>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</si>
  <si>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</si>
  <si>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</si>
  <si>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</si>
  <si>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</si>
  <si>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</si>
  <si>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</si>
  <si>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</si>
  <si>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</si>
  <si>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</si>
  <si>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</si>
  <si>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</si>
  <si>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</si>
  <si>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</si>
  <si>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</si>
  <si>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</si>
  <si>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</si>
  <si>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</si>
  <si>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</si>
  <si>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</si>
  <si>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</si>
  <si>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</si>
  <si>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</si>
  <si>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</si>
  <si>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</si>
  <si>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</si>
  <si>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</si>
  <si>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</si>
  <si>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</si>
  <si>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</si>
  <si>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</si>
  <si>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</si>
  <si>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</si>
  <si>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</si>
  <si>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</si>
  <si>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</si>
  <si>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</si>
  <si>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</si>
  <si>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</si>
  <si>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</si>
  <si>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</si>
  <si>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</si>
  <si>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</si>
  <si>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</si>
  <si>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</si>
  <si>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</si>
  <si>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</si>
  <si>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</si>
  <si>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</si>
  <si>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</si>
  <si>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</si>
  <si>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</si>
  <si>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</si>
  <si>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</si>
  <si>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</si>
  <si>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</si>
  <si>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</si>
  <si>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</si>
  <si>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</si>
  <si>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</si>
  <si>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</si>
  <si>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</si>
  <si>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</si>
  <si>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</si>
  <si>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</si>
  <si>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</si>
  <si>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</si>
  <si>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</si>
  <si>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</si>
  <si>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</si>
  <si>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</si>
  <si>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</si>
  <si>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</si>
  <si>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</si>
  <si>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</si>
  <si>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</si>
  <si>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</si>
  <si>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</si>
  <si>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</si>
  <si>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</si>
  <si>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</si>
  <si>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</si>
  <si>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</si>
  <si>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</si>
  <si>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</si>
  <si>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</si>
  <si>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</si>
  <si>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</si>
  <si>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</si>
  <si>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</si>
  <si>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</si>
  <si>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</si>
  <si>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</si>
  <si>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</si>
  <si>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</si>
  <si>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</si>
  <si>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</si>
  <si>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</si>
  <si>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</si>
  <si>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</si>
  <si>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</si>
  <si>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</si>
  <si>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</si>
  <si>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</si>
  <si>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</si>
  <si>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</si>
  <si>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</si>
  <si>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</si>
  <si>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</si>
  <si>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</si>
  <si>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</si>
  <si>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</si>
  <si>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</si>
  <si>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</si>
  <si>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</si>
  <si>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</si>
  <si>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</si>
  <si>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</si>
  <si>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</si>
  <si>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</si>
  <si>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</si>
  <si>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</si>
  <si>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</si>
  <si>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</si>
  <si>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</si>
  <si>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</si>
  <si>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</si>
  <si>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</si>
  <si>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</si>
  <si>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</si>
  <si>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</si>
  <si>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</si>
  <si>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</si>
  <si>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</si>
  <si>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</si>
  <si>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</si>
  <si>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</si>
  <si>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</si>
  <si>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</si>
  <si>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</si>
  <si>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</si>
  <si>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</si>
  <si>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</si>
  <si>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</si>
  <si>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</si>
  <si>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</si>
  <si>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</si>
  <si>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</si>
  <si>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</si>
  <si>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</si>
  <si>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</si>
  <si>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</si>
  <si>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</si>
  <si>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</si>
  <si>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</si>
  <si>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</si>
  <si>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</si>
  <si>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</si>
  <si>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</si>
  <si>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</si>
  <si>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</si>
  <si>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</si>
  <si>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</si>
  <si>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</si>
  <si>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</si>
  <si>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</si>
  <si>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</si>
  <si>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</si>
  <si>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</si>
  <si>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</si>
  <si>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</si>
  <si>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</si>
  <si>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</si>
  <si>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</si>
  <si>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</si>
  <si>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</si>
  <si>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</si>
  <si>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</si>
  <si>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</si>
  <si>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</si>
  <si>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</si>
  <si>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</si>
  <si>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</si>
  <si>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</si>
  <si>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</si>
  <si>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</si>
  <si>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</si>
  <si>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</si>
  <si>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</si>
  <si>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</si>
  <si>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</si>
  <si>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</si>
  <si>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</si>
  <si>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</si>
  <si>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</si>
  <si>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</si>
  <si>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</si>
  <si>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</si>
  <si>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</si>
  <si>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</si>
  <si>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</si>
  <si>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</si>
  <si>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</si>
  <si>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</si>
  <si>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</si>
  <si>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</si>
  <si>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</si>
  <si>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</si>
  <si>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</si>
  <si>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</si>
  <si>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</si>
  <si>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</si>
  <si>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</si>
  <si>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</si>
  <si>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</si>
  <si>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</si>
  <si>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</si>
  <si>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</si>
  <si>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</si>
  <si>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</si>
  <si>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</si>
  <si>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</si>
  <si>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</si>
  <si>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</si>
  <si>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</si>
  <si>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</si>
  <si>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</si>
  <si>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</si>
  <si>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</si>
  <si>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</si>
  <si>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</si>
  <si>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</si>
  <si>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</si>
  <si>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</si>
  <si>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</si>
  <si>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</si>
  <si>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</si>
  <si>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</si>
  <si>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</si>
  <si>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</si>
  <si>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</si>
  <si>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</si>
  <si>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</si>
  <si>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</si>
  <si>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</si>
  <si>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</si>
  <si>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</si>
  <si>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</si>
  <si>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</si>
  <si>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</si>
  <si>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</si>
  <si>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</si>
  <si>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</si>
  <si>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</si>
  <si>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</si>
  <si>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</si>
  <si>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</si>
  <si>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</si>
  <si>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</si>
  <si>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</si>
  <si>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</si>
  <si>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</si>
  <si>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</si>
  <si>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</si>
  <si>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</si>
  <si>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</si>
  <si>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</si>
  <si>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</si>
  <si>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</si>
  <si>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</si>
  <si>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</si>
  <si>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</si>
  <si>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</si>
  <si>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</si>
  <si>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</si>
  <si>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</si>
  <si>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</si>
  <si>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</si>
  <si>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</si>
  <si>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</si>
  <si>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</si>
  <si>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</si>
  <si>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</si>
  <si>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</si>
  <si>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</si>
  <si>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</si>
  <si>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</si>
  <si>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</si>
  <si>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</si>
  <si>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</si>
  <si>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</si>
  <si>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</si>
  <si>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</si>
  <si>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</si>
  <si>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</si>
  <si>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</si>
  <si>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</si>
  <si>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</si>
  <si>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</si>
  <si>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</si>
  <si>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</si>
  <si>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</si>
  <si>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</si>
  <si>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</si>
  <si>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</si>
  <si>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</si>
  <si>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</si>
  <si>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</si>
  <si>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</si>
  <si>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</si>
  <si>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</si>
  <si>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</si>
  <si>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</si>
  <si>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</si>
  <si>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</si>
  <si>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</si>
  <si>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</si>
  <si>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</si>
  <si>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</si>
  <si>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</si>
  <si>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</si>
  <si>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</si>
  <si>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</si>
  <si>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</si>
  <si>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</si>
  <si>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</si>
  <si>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</si>
  <si>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</si>
  <si>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</si>
  <si>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</si>
  <si>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</si>
  <si>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</si>
  <si>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</si>
  <si>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</si>
  <si>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</si>
  <si>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</si>
  <si>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</si>
  <si>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</si>
  <si>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</si>
  <si>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</si>
  <si>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</si>
  <si>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</si>
  <si>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</si>
  <si>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</si>
  <si>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</si>
  <si>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</si>
  <si>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</si>
  <si>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</si>
  <si>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</si>
  <si>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</si>
  <si>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</si>
  <si>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</si>
  <si>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</si>
  <si>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</si>
  <si>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</si>
  <si>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</si>
  <si>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</si>
  <si>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</si>
  <si>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</si>
  <si>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</si>
  <si>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</si>
  <si>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</si>
  <si>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</si>
  <si>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</si>
  <si>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</si>
  <si>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</si>
  <si>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</si>
  <si>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</si>
  <si>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</si>
  <si>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</si>
  <si>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</si>
  <si>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</si>
  <si>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</si>
  <si>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</si>
  <si>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</si>
  <si>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</si>
  <si>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</si>
  <si>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</si>
  <si>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</si>
  <si>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</si>
  <si>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</si>
  <si>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</si>
  <si>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</si>
  <si>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</si>
  <si>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</si>
  <si>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</si>
  <si>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</si>
  <si>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</si>
  <si>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</si>
  <si>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</si>
  <si>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</si>
  <si>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</si>
  <si>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</si>
  <si>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</si>
  <si>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</si>
  <si>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</si>
  <si>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</si>
  <si>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</si>
  <si>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</si>
  <si>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</si>
  <si>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</si>
  <si>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</si>
  <si>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</si>
  <si>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</si>
  <si>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</si>
  <si>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</si>
  <si>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</si>
  <si>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</si>
  <si>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</si>
  <si>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</si>
  <si>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</si>
  <si>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</si>
  <si>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</si>
  <si>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</si>
  <si>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</si>
  <si>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</si>
  <si>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</si>
  <si>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</si>
  <si>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</si>
  <si>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</si>
  <si>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</si>
  <si>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</si>
  <si>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</si>
  <si>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</si>
  <si>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</si>
  <si>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</si>
  <si>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</si>
  <si>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</si>
  <si>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</si>
  <si>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</si>
  <si>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</si>
  <si>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</si>
  <si>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</si>
  <si>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</si>
  <si>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</si>
  <si>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</si>
  <si>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</si>
  <si>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</si>
  <si>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</si>
  <si>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</si>
  <si>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</si>
  <si>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</si>
  <si>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</si>
  <si>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</si>
  <si>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</si>
  <si>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</si>
  <si>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</si>
  <si>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</si>
  <si>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</si>
  <si>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</si>
  <si>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</si>
  <si>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</si>
  <si>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</si>
  <si>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</si>
  <si>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</si>
  <si>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</si>
  <si>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</si>
  <si>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</si>
  <si>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</si>
  <si>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</si>
  <si>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</si>
  <si>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</si>
  <si>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</si>
  <si>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</si>
  <si>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</si>
  <si>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</si>
  <si>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</si>
  <si>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</si>
  <si>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</si>
  <si>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</si>
  <si>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</si>
  <si>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</si>
  <si>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</si>
  <si>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</si>
  <si>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</si>
  <si>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</si>
  <si>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</si>
  <si>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</si>
  <si>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</si>
  <si>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</si>
  <si>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</si>
  <si>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</si>
  <si>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</si>
  <si>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</si>
  <si>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</si>
  <si>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</si>
  <si>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</si>
  <si>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</si>
  <si>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</si>
  <si>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</si>
  <si>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</si>
  <si>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</si>
  <si>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</si>
  <si>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</si>
  <si>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</si>
  <si>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</si>
  <si>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</si>
  <si>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</si>
  <si>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</si>
  <si>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</si>
  <si>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</si>
  <si>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</si>
  <si>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</si>
  <si>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</si>
  <si>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</si>
  <si>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</si>
  <si>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</si>
  <si>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</si>
  <si>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</si>
  <si>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</si>
  <si>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</si>
  <si>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</si>
  <si>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</si>
  <si>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</si>
  <si>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</si>
  <si>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</si>
  <si>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</si>
  <si>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</si>
  <si>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</si>
  <si>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</si>
  <si>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</si>
  <si>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</si>
  <si>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</si>
  <si>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</si>
  <si>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</si>
  <si>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</si>
  <si>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</si>
  <si>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</si>
  <si>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</si>
  <si>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</si>
  <si>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</si>
  <si>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</si>
  <si>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</si>
  <si>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</si>
  <si>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</si>
  <si>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</si>
  <si>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</si>
  <si>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</si>
  <si>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</si>
  <si>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</si>
  <si>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</si>
  <si>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</si>
  <si>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</si>
  <si>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</si>
  <si>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</si>
  <si>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</si>
  <si>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</si>
  <si>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</si>
  <si>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</si>
  <si>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</si>
  <si>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</si>
  <si>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</si>
  <si>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</si>
  <si>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</si>
  <si>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</si>
  <si>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</si>
  <si>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</si>
  <si>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</si>
  <si>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</si>
  <si>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</si>
  <si>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</si>
  <si>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</si>
  <si>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</si>
  <si>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</si>
  <si>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</si>
  <si>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</si>
  <si>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</si>
  <si>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</si>
  <si>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</si>
  <si>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</si>
  <si>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</si>
  <si>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</si>
  <si>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</si>
  <si>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</si>
  <si>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</si>
  <si>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</si>
  <si>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</si>
  <si>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</si>
  <si>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</si>
  <si>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</si>
  <si>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</si>
  <si>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</si>
  <si>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</si>
  <si>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</si>
  <si>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</si>
  <si>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</si>
  <si>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</si>
  <si>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</si>
  <si>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</si>
  <si>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</si>
  <si>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</si>
  <si>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</si>
  <si>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</si>
  <si>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</si>
  <si>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</si>
  <si>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</si>
  <si>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</si>
  <si>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</si>
  <si>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</si>
  <si>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</si>
  <si>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</si>
  <si>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</si>
  <si>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</si>
  <si>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</si>
  <si>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</si>
  <si>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</si>
  <si>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</si>
  <si>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</si>
  <si>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</si>
  <si>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</si>
  <si>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</si>
  <si>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</si>
  <si>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</si>
  <si>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</si>
  <si>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</si>
  <si>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</si>
  <si>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</si>
  <si>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</si>
  <si>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</si>
  <si>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</si>
  <si>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</si>
  <si>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</si>
  <si>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</si>
  <si>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</si>
  <si>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</si>
  <si>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</si>
  <si>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</si>
  <si>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</si>
  <si>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</si>
  <si>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</si>
  <si>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</si>
  <si>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</si>
  <si>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</si>
  <si>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</si>
  <si>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</si>
  <si>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</si>
  <si>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</si>
  <si>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</si>
  <si>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</si>
  <si>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</si>
  <si>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</si>
  <si>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</si>
  <si>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</si>
  <si>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</si>
  <si>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</si>
  <si>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</si>
  <si>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</si>
  <si>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</si>
  <si>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</si>
  <si>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</si>
  <si>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</si>
  <si>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</si>
  <si>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</si>
  <si>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</si>
  <si>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</si>
  <si>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</si>
  <si>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</si>
  <si>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</si>
  <si>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</si>
  <si>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</si>
  <si>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</si>
  <si>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</si>
  <si>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</si>
  <si>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</si>
  <si>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</si>
  <si>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</si>
  <si>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</si>
  <si>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</si>
  <si>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</si>
  <si>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</si>
  <si>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</si>
  <si>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</si>
  <si>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</si>
  <si>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</si>
  <si>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</si>
  <si>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</si>
  <si>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</si>
  <si>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</si>
  <si>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</si>
  <si>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</si>
  <si>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</si>
  <si>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</si>
  <si>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</si>
  <si>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</si>
  <si>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</si>
  <si>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</si>
  <si>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</si>
  <si>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</si>
  <si>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</si>
  <si>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</si>
  <si>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</si>
  <si>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</si>
  <si>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</si>
  <si>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</si>
  <si>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</si>
  <si>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</si>
  <si>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</si>
  <si>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</si>
  <si>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</si>
  <si>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</si>
  <si>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</si>
  <si>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</si>
  <si>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</si>
  <si>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</si>
  <si>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</si>
  <si>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</si>
  <si>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</si>
  <si>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</si>
  <si>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</si>
  <si>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</si>
  <si>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</si>
  <si>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</si>
  <si>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</si>
  <si>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</si>
  <si>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</si>
  <si>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</si>
  <si>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</si>
  <si>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</si>
  <si>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</si>
  <si>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</si>
  <si>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</si>
  <si>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</si>
  <si>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</si>
  <si>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</si>
  <si>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</si>
  <si>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</si>
  <si>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</si>
  <si>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</si>
  <si>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</si>
  <si>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</si>
  <si>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</si>
  <si>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</si>
  <si>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</si>
  <si>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</si>
  <si>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</si>
  <si>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</si>
  <si>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</si>
  <si>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</si>
  <si>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</si>
  <si>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</si>
  <si>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</si>
  <si>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</si>
  <si>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</si>
  <si>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</si>
  <si>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</si>
  <si>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</si>
  <si>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</si>
  <si>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</si>
  <si>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</si>
  <si>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</si>
  <si>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</si>
  <si>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</si>
  <si>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</si>
  <si>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</si>
  <si>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</si>
  <si>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</si>
  <si>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</si>
  <si>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</si>
  <si>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</si>
  <si>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</si>
  <si>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</si>
  <si>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</si>
  <si>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</si>
  <si>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</si>
  <si>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</si>
  <si>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</si>
  <si>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</si>
  <si>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</si>
  <si>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</si>
  <si>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</si>
  <si>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</si>
  <si>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</si>
  <si>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</si>
  <si>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</si>
  <si>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</si>
  <si>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</si>
  <si>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</si>
  <si>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</si>
  <si>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</si>
  <si>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</si>
  <si>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</si>
  <si>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</si>
  <si>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</si>
  <si>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</si>
  <si>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</si>
  <si>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</si>
  <si>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</si>
  <si>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</si>
  <si>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</si>
  <si>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</si>
  <si>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</si>
  <si>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</si>
  <si>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</si>
  <si>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</si>
  <si>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</si>
  <si>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</si>
  <si>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</si>
  <si>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</si>
  <si>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</si>
  <si>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</si>
  <si>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</si>
  <si>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</si>
  <si>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</si>
  <si>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</si>
  <si>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</si>
  <si>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</si>
  <si>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</si>
  <si>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</si>
  <si>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</si>
  <si>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</si>
  <si>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</si>
  <si>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</si>
  <si>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</si>
  <si>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</si>
  <si>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</si>
  <si>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</si>
  <si>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</si>
  <si>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</si>
  <si>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</si>
  <si>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</si>
  <si>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</si>
  <si>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</si>
  <si>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</si>
  <si>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</si>
  <si>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</si>
  <si>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</si>
  <si>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</si>
  <si>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</si>
  <si>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</si>
  <si>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</si>
  <si>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</si>
  <si>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</si>
  <si>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</si>
  <si>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</si>
  <si>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</si>
  <si>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</si>
  <si>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</si>
  <si>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</si>
  <si>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</si>
  <si>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</si>
  <si>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</si>
  <si>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</si>
  <si>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</si>
  <si>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</si>
  <si>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</si>
  <si>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</si>
  <si>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</si>
  <si>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</si>
  <si>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</si>
  <si>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</si>
  <si>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</si>
  <si>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</si>
  <si>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</si>
  <si>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</si>
  <si>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</si>
  <si>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</si>
  <si>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</si>
  <si>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</si>
  <si>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</si>
  <si>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</si>
  <si>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</si>
  <si>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</si>
  <si>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</si>
  <si>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</si>
  <si>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</si>
  <si>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</si>
  <si>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</si>
  <si>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</si>
  <si>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</si>
  <si>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</si>
  <si>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</si>
  <si>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</si>
  <si>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</si>
  <si>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</si>
  <si>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</si>
  <si>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</si>
  <si>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</si>
  <si>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</si>
  <si>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</si>
  <si>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</si>
  <si>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</si>
  <si>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</si>
  <si>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</si>
  <si>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</si>
  <si>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</si>
  <si>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</si>
  <si>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</si>
  <si>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</si>
  <si>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</si>
  <si>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</si>
  <si>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</si>
  <si>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</si>
  <si>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</si>
  <si>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</si>
  <si>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</si>
  <si>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</si>
  <si>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</si>
  <si>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</si>
  <si>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</si>
  <si>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</si>
  <si>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</si>
  <si>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</si>
  <si>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</si>
  <si>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</si>
  <si>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</si>
  <si>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</si>
  <si>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</si>
  <si>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</si>
  <si>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</si>
  <si>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</si>
  <si>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</si>
  <si>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</si>
  <si>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</si>
  <si>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</si>
  <si>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</si>
  <si>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</si>
  <si>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</si>
  <si>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</si>
  <si>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</si>
  <si>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</si>
  <si>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</si>
  <si>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</si>
  <si>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</si>
  <si>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</si>
  <si>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</si>
  <si>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</si>
  <si>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</si>
  <si>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</si>
  <si>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</si>
  <si>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</si>
  <si>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</si>
  <si>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</si>
  <si>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</si>
  <si>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</si>
  <si>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</si>
  <si>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</si>
  <si>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</si>
  <si>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</si>
  <si>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</si>
  <si>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</si>
  <si>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</si>
  <si>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</si>
  <si>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</si>
  <si>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</si>
  <si>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</si>
  <si>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</si>
  <si>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</si>
  <si>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</si>
  <si>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</si>
  <si>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</si>
  <si>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</si>
  <si>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</si>
  <si>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</si>
  <si>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</si>
  <si>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</si>
  <si>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</si>
  <si>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</si>
  <si>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</si>
  <si>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</si>
  <si>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</si>
  <si>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</si>
  <si>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</si>
  <si>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</si>
  <si>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</si>
  <si>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</si>
  <si>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</si>
  <si>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</si>
  <si>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</si>
  <si>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</si>
  <si>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</si>
  <si>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</si>
  <si>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</si>
  <si>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</si>
  <si>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</si>
  <si>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</si>
  <si>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</si>
  <si>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</si>
  <si>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</si>
  <si>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</si>
  <si>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</si>
  <si>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</si>
  <si>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</si>
  <si>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</si>
  <si>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</si>
  <si>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</si>
  <si>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</si>
  <si>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</si>
  <si>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</si>
  <si>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</si>
  <si>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</si>
  <si>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</si>
  <si>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</si>
  <si>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</si>
  <si>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</si>
  <si>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</si>
  <si>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</si>
  <si>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</si>
  <si>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</si>
  <si>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</si>
  <si>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</si>
  <si>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</si>
  <si>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</si>
  <si>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</si>
  <si>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</si>
  <si>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</si>
  <si>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</si>
  <si>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</si>
  <si>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</si>
  <si>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</si>
  <si>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</si>
  <si>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</si>
  <si>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</si>
  <si>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</si>
  <si>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</si>
  <si>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</si>
  <si>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</si>
  <si>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</si>
  <si>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</si>
  <si>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</si>
  <si>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</si>
  <si>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</si>
  <si>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</si>
  <si>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</si>
  <si>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</si>
  <si>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</si>
  <si>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</si>
  <si>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</si>
  <si>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</si>
  <si>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</si>
  <si>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</si>
  <si>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</si>
  <si>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</si>
  <si>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</si>
  <si>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</si>
  <si>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</si>
  <si>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</si>
  <si>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</si>
  <si>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</si>
  <si>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</si>
  <si>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</si>
  <si>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</si>
  <si>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</si>
  <si>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</si>
  <si>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</si>
  <si>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</si>
  <si>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</si>
  <si>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</si>
  <si>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</si>
  <si>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</si>
  <si>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</si>
  <si>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</si>
  <si>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</si>
  <si>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</si>
  <si>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</si>
  <si>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</si>
  <si>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</si>
  <si>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</si>
  <si>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</si>
  <si>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</si>
  <si>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</si>
  <si>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</si>
  <si>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</si>
  <si>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</si>
  <si>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</si>
  <si>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</si>
  <si>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</si>
  <si>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</si>
  <si>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</si>
  <si>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</si>
  <si>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</si>
  <si>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</si>
  <si>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</si>
  <si>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</si>
  <si>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</si>
  <si>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</si>
  <si>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</si>
  <si>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</si>
  <si>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</si>
  <si>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</si>
  <si>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</si>
  <si>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</si>
  <si>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</si>
  <si>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</si>
  <si>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</si>
  <si>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</si>
  <si>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</si>
  <si>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</si>
  <si>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</si>
  <si>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</si>
  <si>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</si>
  <si>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</si>
  <si>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</si>
  <si>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</si>
  <si>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</si>
  <si>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</si>
  <si>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</si>
  <si>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</si>
  <si>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</si>
  <si>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</si>
  <si>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</si>
  <si>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</si>
  <si>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</si>
  <si>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</si>
  <si>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</si>
  <si>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</si>
  <si>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</si>
  <si>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</si>
  <si>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</si>
  <si>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</si>
  <si>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</si>
  <si>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</si>
  <si>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</si>
  <si>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</si>
  <si>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</si>
  <si>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</si>
  <si>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</si>
  <si>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</si>
  <si>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</si>
  <si>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</si>
  <si>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</si>
  <si>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</si>
  <si>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</si>
  <si>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</si>
  <si>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</si>
  <si>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</si>
  <si>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</si>
  <si>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</si>
  <si>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</si>
  <si>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</si>
  <si>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</si>
  <si>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</si>
  <si>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</si>
  <si>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</si>
  <si>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</si>
  <si>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</si>
  <si>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</si>
  <si>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</si>
  <si>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</si>
  <si>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</si>
  <si>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</si>
  <si>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</si>
  <si>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</si>
  <si>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</si>
  <si>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</si>
  <si>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</si>
  <si>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</si>
  <si>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</si>
  <si>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</si>
  <si>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</si>
  <si>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</si>
  <si>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</si>
  <si>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</si>
  <si>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</si>
  <si>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</si>
  <si>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</si>
  <si>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</si>
  <si>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</si>
  <si>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</si>
  <si>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</si>
  <si>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</si>
  <si>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</si>
  <si>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</si>
  <si>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</si>
  <si>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</si>
  <si>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</si>
  <si>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</si>
  <si>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</si>
  <si>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</si>
  <si>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</si>
  <si>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</si>
  <si>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</si>
  <si>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</si>
  <si>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</si>
  <si>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</si>
  <si>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</si>
  <si>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</si>
  <si>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</si>
  <si>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</si>
  <si>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</si>
  <si>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</si>
  <si>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</si>
  <si>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</si>
  <si>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</si>
  <si>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</si>
  <si>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</si>
  <si>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</si>
  <si>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</si>
  <si>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</si>
  <si>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</si>
  <si>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</si>
  <si>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</si>
  <si>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</si>
  <si>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</si>
  <si>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</si>
  <si>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</si>
  <si>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</si>
  <si>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</si>
  <si>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</si>
  <si>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</si>
  <si>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</si>
  <si>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</si>
  <si>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</si>
  <si>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</si>
  <si>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</si>
  <si>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</si>
  <si>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</si>
  <si>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</si>
  <si>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</si>
  <si>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</si>
  <si>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</si>
  <si>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</si>
  <si>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</si>
  <si>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</si>
  <si>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</si>
  <si>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</si>
  <si>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</si>
  <si>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</si>
  <si>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</si>
  <si>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</si>
  <si>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</si>
  <si>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</si>
  <si>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</si>
  <si>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</si>
  <si>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</si>
  <si>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</si>
  <si>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</si>
  <si>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</si>
  <si>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</si>
  <si>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</si>
  <si>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</si>
  <si>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</si>
  <si>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</si>
  <si>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</si>
  <si>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</si>
  <si>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</si>
  <si>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</si>
  <si>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</si>
  <si>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</si>
  <si>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</si>
  <si>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</si>
  <si>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</si>
  <si>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</si>
  <si>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</si>
  <si>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</si>
  <si>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</si>
  <si>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</si>
  <si>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</si>
  <si>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</si>
  <si>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</si>
  <si>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</si>
  <si>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</si>
  <si>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</si>
  <si>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</si>
  <si>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</si>
  <si>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</si>
  <si>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</si>
  <si>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</si>
  <si>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</si>
  <si>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</si>
  <si>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</si>
  <si>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</si>
  <si>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</si>
  <si>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</si>
  <si>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</si>
  <si>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</si>
  <si>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</si>
  <si>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</si>
  <si>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</si>
  <si>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</si>
  <si>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</si>
  <si>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</si>
  <si>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</si>
  <si>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</si>
  <si>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</si>
  <si>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</si>
  <si>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</si>
  <si>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</si>
  <si>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</si>
  <si>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</si>
  <si>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</si>
  <si>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</si>
  <si>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</si>
  <si>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</si>
  <si>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</si>
  <si>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</si>
  <si>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</si>
  <si>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</si>
  <si>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</si>
  <si>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</si>
  <si>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</si>
  <si>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</si>
  <si>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</si>
  <si>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</si>
  <si>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</si>
  <si>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</si>
  <si>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</si>
  <si>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</si>
  <si>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</si>
  <si>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</si>
  <si>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</si>
  <si>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</si>
  <si>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</si>
  <si>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</si>
  <si>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</si>
  <si>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</si>
  <si>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</si>
  <si>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</si>
  <si>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</si>
  <si>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</si>
  <si>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</si>
  <si>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</si>
  <si>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</si>
  <si>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</si>
  <si>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</si>
  <si>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</si>
  <si>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</si>
  <si>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</si>
  <si>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</si>
  <si>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</si>
  <si>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</si>
  <si>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</si>
  <si>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</si>
  <si>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</si>
  <si>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</si>
  <si>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</si>
  <si>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</si>
  <si>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</si>
  <si>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</si>
  <si>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</si>
  <si>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</si>
  <si>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</si>
  <si>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</si>
  <si>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</si>
  <si>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</si>
  <si>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</si>
  <si>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</si>
  <si>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</si>
  <si>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</si>
  <si>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</si>
  <si>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</si>
  <si>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</si>
  <si>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</si>
  <si>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</si>
  <si>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</si>
  <si>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</si>
  <si>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</si>
  <si>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</si>
  <si>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</si>
  <si>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</si>
  <si>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</si>
  <si>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</si>
  <si>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</si>
  <si>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</si>
  <si>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</si>
  <si>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</si>
  <si>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</si>
  <si>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</si>
  <si>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</si>
  <si>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</si>
  <si>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</si>
  <si>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</si>
  <si>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</si>
  <si>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</si>
  <si>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</si>
  <si>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</si>
  <si>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</si>
  <si>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</si>
  <si>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</si>
  <si>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</si>
  <si>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</si>
  <si>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</si>
  <si>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</si>
  <si>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</si>
  <si>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</si>
  <si>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</si>
  <si>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</si>
  <si>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</si>
  <si>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</si>
  <si>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</si>
  <si>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</si>
  <si>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</si>
  <si>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</si>
  <si>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</si>
  <si>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</si>
  <si>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</si>
  <si>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</si>
  <si>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</si>
  <si>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</si>
  <si>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</si>
  <si>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</si>
  <si>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</si>
  <si>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</si>
  <si>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</si>
  <si>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</si>
  <si>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</si>
  <si>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</si>
  <si>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</si>
  <si>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</si>
  <si>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</si>
  <si>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</si>
  <si>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</si>
  <si>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</si>
  <si>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</si>
  <si>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</si>
  <si>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</si>
  <si>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</si>
  <si>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</si>
  <si>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</si>
  <si>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</si>
  <si>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</si>
  <si>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</si>
  <si>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</si>
  <si>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</si>
  <si>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</si>
  <si>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</si>
  <si>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</si>
  <si>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</si>
  <si>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</si>
  <si>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</si>
  <si>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</si>
  <si>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</si>
  <si>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</si>
  <si>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</si>
  <si>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</si>
  <si>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</si>
  <si>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</si>
  <si>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</si>
  <si>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</si>
  <si>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</si>
  <si>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</si>
  <si>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</si>
  <si>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</si>
  <si>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</si>
  <si>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</si>
  <si>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</si>
  <si>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</si>
  <si>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</si>
  <si>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</si>
  <si>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</si>
  <si>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</si>
  <si>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</si>
  <si>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</si>
  <si>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</si>
  <si>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</si>
  <si>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</si>
  <si>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</si>
  <si>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</si>
  <si>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</si>
  <si>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</si>
  <si>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</si>
  <si>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</si>
  <si>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</si>
  <si>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</si>
  <si>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</si>
  <si>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</si>
  <si>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</si>
  <si>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</si>
  <si>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</si>
  <si>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</si>
  <si>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</si>
  <si>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</si>
  <si>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</si>
  <si>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</si>
  <si>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</si>
  <si>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</si>
  <si>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</si>
  <si>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</si>
  <si>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</si>
  <si>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</si>
  <si>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</si>
  <si>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</si>
  <si>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</si>
  <si>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</si>
  <si>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</si>
  <si>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</si>
  <si>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</si>
  <si>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</si>
  <si>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</si>
  <si>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</si>
  <si>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</si>
  <si>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</si>
  <si>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</si>
  <si>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</si>
  <si>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</si>
  <si>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</si>
  <si>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</si>
  <si>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</si>
  <si>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</si>
  <si>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</si>
  <si>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</si>
  <si>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</si>
  <si>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</si>
  <si>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</si>
  <si>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</si>
  <si>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</si>
  <si>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</si>
  <si>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</si>
  <si>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</si>
  <si>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</si>
  <si>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</si>
  <si>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</si>
  <si>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</si>
  <si>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</si>
  <si>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</si>
  <si>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</si>
  <si>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</si>
  <si>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</si>
  <si>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</si>
  <si>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</si>
  <si>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</si>
  <si>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</si>
  <si>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</si>
  <si>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</si>
  <si>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</si>
  <si>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</si>
  <si>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</si>
  <si>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</si>
  <si>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</si>
  <si>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</si>
  <si>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</si>
  <si>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</si>
  <si>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</si>
  <si>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</si>
  <si>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</si>
  <si>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</si>
  <si>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</si>
  <si>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</si>
  <si>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</si>
  <si>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</si>
  <si>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</si>
  <si>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</si>
  <si>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</si>
  <si>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</si>
  <si>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</si>
  <si>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</si>
  <si>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</si>
  <si>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</si>
  <si>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</si>
  <si>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</si>
  <si>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</si>
  <si>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</si>
  <si>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</si>
  <si>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</si>
  <si>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</si>
  <si>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</si>
  <si>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</si>
  <si>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</si>
  <si>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</si>
  <si>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</si>
  <si>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</si>
  <si>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</si>
  <si>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</si>
  <si>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</si>
  <si>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</si>
  <si>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</si>
  <si>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</si>
  <si>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</si>
  <si>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</si>
  <si>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</si>
  <si>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</si>
  <si>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</si>
  <si>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</si>
  <si>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</si>
  <si>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</si>
  <si>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</si>
  <si>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</si>
  <si>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</si>
  <si>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</si>
  <si>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</si>
  <si>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</si>
  <si>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</si>
  <si>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</si>
  <si>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</si>
  <si>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</si>
  <si>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</si>
  <si>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</si>
  <si>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</si>
  <si>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</si>
  <si>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</si>
  <si>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</si>
  <si>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</si>
  <si>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</si>
  <si>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</si>
  <si>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</si>
  <si>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</si>
  <si>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</si>
  <si>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</si>
  <si>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</si>
  <si>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</si>
  <si>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</si>
  <si>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</si>
  <si>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</si>
  <si>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</si>
  <si>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</si>
  <si>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</si>
  <si>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</si>
  <si>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</si>
  <si>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</si>
  <si>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</si>
  <si>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</si>
  <si>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</si>
  <si>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</si>
  <si>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</si>
  <si>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</si>
  <si>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</si>
  <si>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</si>
  <si>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</si>
  <si>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</si>
  <si>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</si>
  <si>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</si>
  <si>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</si>
  <si>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</si>
  <si>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</si>
  <si>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</si>
  <si>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</si>
  <si>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</si>
  <si>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</si>
  <si>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</si>
  <si>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</si>
  <si>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</si>
  <si>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</si>
  <si>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</si>
  <si>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</si>
  <si>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</si>
  <si>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</si>
  <si>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</si>
  <si>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</si>
  <si>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</si>
  <si>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</si>
  <si>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</si>
  <si>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</si>
  <si>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</si>
  <si>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</si>
  <si>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</si>
  <si>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</si>
  <si>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</si>
  <si>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</si>
  <si>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</si>
  <si>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</si>
  <si>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</si>
  <si>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</si>
  <si>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</si>
  <si>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</si>
  <si>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</si>
  <si>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</si>
  <si>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</si>
  <si>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</si>
  <si>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</si>
  <si>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</si>
  <si>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</si>
  <si>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</si>
  <si>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</si>
  <si>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</si>
  <si>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</si>
  <si>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</si>
  <si>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</si>
  <si>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</si>
  <si>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</si>
  <si>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</si>
  <si>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</si>
  <si>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</si>
  <si>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</si>
  <si>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</si>
  <si>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</si>
  <si>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</si>
  <si>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</si>
  <si>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</si>
  <si>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</si>
  <si>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</si>
  <si>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</si>
  <si>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</si>
  <si>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</si>
  <si>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</si>
  <si>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</si>
  <si>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</si>
  <si>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</si>
  <si>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</si>
  <si>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</si>
  <si>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</si>
  <si>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</si>
  <si>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</si>
  <si>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</si>
  <si>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</si>
  <si>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</si>
  <si>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</si>
  <si>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</si>
  <si>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</si>
  <si>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</si>
  <si>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</si>
  <si>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</si>
  <si>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</si>
  <si>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</si>
  <si>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</si>
  <si>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</si>
  <si>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</si>
  <si>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</si>
  <si>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</si>
  <si>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</si>
  <si>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</si>
  <si>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</si>
  <si>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</si>
  <si>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</si>
  <si>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</si>
  <si>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</si>
  <si>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</si>
  <si>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</si>
  <si>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</si>
  <si>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</si>
  <si>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</si>
  <si>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</si>
  <si>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</si>
  <si>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</si>
  <si>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</si>
  <si>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</si>
  <si>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</si>
  <si>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</si>
  <si>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</si>
  <si>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</si>
  <si>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</si>
  <si>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</si>
  <si>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</si>
  <si>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</si>
  <si>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</si>
  <si>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</si>
  <si>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</si>
  <si>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</si>
  <si>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</si>
  <si>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</si>
  <si>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</si>
  <si>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</si>
  <si>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</si>
  <si>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</si>
  <si>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</si>
  <si>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</si>
  <si>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</si>
  <si>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</si>
  <si>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</si>
  <si>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</si>
  <si>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</si>
  <si>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</si>
  <si>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</si>
  <si>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</si>
  <si>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</si>
  <si>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</si>
  <si>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</si>
  <si>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</si>
  <si>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</si>
  <si>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</si>
  <si>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</si>
  <si>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</si>
  <si>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</si>
  <si>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</si>
  <si>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</si>
  <si>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</si>
  <si>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</si>
  <si>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</si>
  <si>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</si>
  <si>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</si>
  <si>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</si>
  <si>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</si>
  <si>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</si>
  <si>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</si>
  <si>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</si>
  <si>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</si>
  <si>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</si>
  <si>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</si>
  <si>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</si>
  <si>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</si>
  <si>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</si>
  <si>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</si>
  <si>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</si>
  <si>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</si>
  <si>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</si>
  <si>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</si>
  <si>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</si>
  <si>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</si>
  <si>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</si>
  <si>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</si>
  <si>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</si>
  <si>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</si>
  <si>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</si>
  <si>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</si>
  <si>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</si>
  <si>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</si>
  <si>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</si>
  <si>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</si>
  <si>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</si>
  <si>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</si>
  <si>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</si>
  <si>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</si>
  <si>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</si>
  <si>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</si>
  <si>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</si>
  <si>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</si>
  <si>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</si>
  <si>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</si>
  <si>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</si>
  <si>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</si>
  <si>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</si>
  <si>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</si>
  <si>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</si>
  <si>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</si>
  <si>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</si>
  <si>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</si>
  <si>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</si>
  <si>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</si>
  <si>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</si>
  <si>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</si>
  <si>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</si>
  <si>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</si>
  <si>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</si>
  <si>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</si>
  <si>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</si>
  <si>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</si>
  <si>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</si>
  <si>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</si>
  <si>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</si>
  <si>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</si>
  <si>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</si>
  <si>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</si>
  <si>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</si>
  <si>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</si>
  <si>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</si>
  <si>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</si>
  <si>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</si>
  <si>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</si>
  <si>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</si>
  <si>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</si>
  <si>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</si>
  <si>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</si>
  <si>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</si>
  <si>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</si>
  <si>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</si>
  <si>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</si>
  <si>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</si>
  <si>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</si>
  <si>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</si>
  <si>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</si>
  <si>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</si>
  <si>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</si>
  <si>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</si>
  <si>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</si>
  <si>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</si>
  <si>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</si>
  <si>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</si>
  <si>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</si>
  <si>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</si>
  <si>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</si>
  <si>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</si>
  <si>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</si>
  <si>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</si>
  <si>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</si>
  <si>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</si>
  <si>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</si>
  <si>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</si>
  <si>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</si>
  <si>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</si>
  <si>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</si>
  <si>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</si>
  <si>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</si>
  <si>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</si>
  <si>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</si>
  <si>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</si>
  <si>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</si>
  <si>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</si>
  <si>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</si>
  <si>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</si>
  <si>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</si>
  <si>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</si>
  <si>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</si>
  <si>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</si>
  <si>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</si>
  <si>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</si>
  <si>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</si>
  <si>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</si>
  <si>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</si>
  <si>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</si>
  <si>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</si>
  <si>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</si>
  <si>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</si>
  <si>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</si>
  <si>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</si>
  <si>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</si>
  <si>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</si>
  <si>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</si>
  <si>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</si>
  <si>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</si>
  <si>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</si>
  <si>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</si>
  <si>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</si>
  <si>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</si>
  <si>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</si>
  <si>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</si>
  <si>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</si>
  <si>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</si>
  <si>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</si>
  <si>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</si>
  <si>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</si>
  <si>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</si>
  <si>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</si>
  <si>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</si>
  <si>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</si>
  <si>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</si>
  <si>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</si>
  <si>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</si>
  <si>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</si>
  <si>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</si>
  <si>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</si>
  <si>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</si>
  <si>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</si>
  <si>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</si>
  <si>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</si>
  <si>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</si>
  <si>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</si>
  <si>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</si>
  <si>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</si>
  <si>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</si>
  <si>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</si>
  <si>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</si>
  <si>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</si>
  <si>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</si>
  <si>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</si>
  <si>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</si>
  <si>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</si>
  <si>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</si>
  <si>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</si>
  <si>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</si>
  <si>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</si>
  <si>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</si>
  <si>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</si>
  <si>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</si>
  <si>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</si>
  <si>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</si>
  <si>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</si>
  <si>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</si>
  <si>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</si>
  <si>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</si>
  <si>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</si>
  <si>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</si>
  <si>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</si>
  <si>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</si>
  <si>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</si>
  <si>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</si>
  <si>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</si>
  <si>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</si>
  <si>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</si>
  <si>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</si>
  <si>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</si>
  <si>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</si>
  <si>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</si>
  <si>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</si>
  <si>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</si>
  <si>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</si>
  <si>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</si>
  <si>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</si>
  <si>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</si>
  <si>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</si>
  <si>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</si>
  <si>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</si>
  <si>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</si>
  <si>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</si>
  <si>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</si>
  <si>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</si>
  <si>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</si>
  <si>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</si>
  <si>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</si>
  <si>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</si>
  <si>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</si>
  <si>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</si>
  <si>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</si>
  <si>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</si>
  <si>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</si>
  <si>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</si>
  <si>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</si>
  <si>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</si>
  <si>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</si>
  <si>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</si>
  <si>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</si>
  <si>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</si>
  <si>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</si>
  <si>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</si>
  <si>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</si>
  <si>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</si>
  <si>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</si>
  <si>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</si>
  <si>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</si>
  <si>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</si>
  <si>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</si>
  <si>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</si>
  <si>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</si>
  <si>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</si>
  <si>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</si>
  <si>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</si>
  <si>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</si>
  <si>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</si>
  <si>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</si>
  <si>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</si>
  <si>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</si>
  <si>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</si>
  <si>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</si>
  <si>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</si>
  <si>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</si>
  <si>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</si>
  <si>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</si>
  <si>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</si>
  <si>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</si>
  <si>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</si>
  <si>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</si>
  <si>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</si>
  <si>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</si>
  <si>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</si>
  <si>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</si>
  <si>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</si>
  <si>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</si>
  <si>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</si>
  <si>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</si>
  <si>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</si>
  <si>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</si>
  <si>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</si>
  <si>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</si>
  <si>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</si>
  <si>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</si>
  <si>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</si>
  <si>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</si>
  <si>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</si>
  <si>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</si>
  <si>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</si>
  <si>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</si>
  <si>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</si>
  <si>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</si>
  <si>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</si>
  <si>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</si>
  <si>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</si>
  <si>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</si>
  <si>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</si>
  <si>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</si>
  <si>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</si>
  <si>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</si>
  <si>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</si>
  <si>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</si>
  <si>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</si>
  <si>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</si>
  <si>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</si>
  <si>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</si>
  <si>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</si>
  <si>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</si>
  <si>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</si>
  <si>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</si>
  <si>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</si>
  <si>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</si>
  <si>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</si>
  <si>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</si>
  <si>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</si>
  <si>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</si>
  <si>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</si>
  <si>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</si>
  <si>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</si>
  <si>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</si>
  <si>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</si>
  <si>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</si>
  <si>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</si>
  <si>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</si>
  <si>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</si>
  <si>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</si>
  <si>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</si>
  <si>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</si>
  <si>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</si>
  <si>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</si>
  <si>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</si>
  <si>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</si>
  <si>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</si>
  <si>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</si>
  <si>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</si>
  <si>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</si>
  <si>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</si>
  <si>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</si>
  <si>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</si>
  <si>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</si>
  <si>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</si>
  <si>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</si>
  <si>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</si>
  <si>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</si>
  <si>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</si>
  <si>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</si>
  <si>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</si>
  <si>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</si>
  <si>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</si>
  <si>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</si>
  <si>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</si>
  <si>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</si>
  <si>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</si>
  <si>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</si>
  <si>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</si>
  <si>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</si>
  <si>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</si>
  <si>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</si>
  <si>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</si>
  <si>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</si>
  <si>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</si>
  <si>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</si>
  <si>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</si>
  <si>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</si>
  <si>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</si>
  <si>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</si>
  <si>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</si>
  <si>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</si>
  <si>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</si>
  <si>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</si>
  <si>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</si>
  <si>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</si>
  <si>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</si>
  <si>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</si>
  <si>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</si>
  <si>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</si>
  <si>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</si>
  <si>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</si>
  <si>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</si>
  <si>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</si>
  <si>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</si>
  <si>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</si>
  <si>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</si>
  <si>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</si>
  <si>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</si>
  <si>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</si>
  <si>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</si>
  <si>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</si>
  <si>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</si>
  <si>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</si>
  <si>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</si>
  <si>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</si>
  <si>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</si>
  <si>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</si>
  <si>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</si>
  <si>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</si>
  <si>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</si>
  <si>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</si>
  <si>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</si>
  <si>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</si>
  <si>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</si>
  <si>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</si>
  <si>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</si>
  <si>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</si>
  <si>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</si>
  <si>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</si>
  <si>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</si>
  <si>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</si>
  <si>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</si>
  <si>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</si>
  <si>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</si>
  <si>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</si>
  <si>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</si>
  <si>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</si>
  <si>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</si>
  <si>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</si>
  <si>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</si>
  <si>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</si>
  <si>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</si>
  <si>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</si>
  <si>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</si>
  <si>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</si>
  <si>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</si>
  <si>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</si>
  <si>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</si>
  <si>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</si>
  <si>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</si>
  <si>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</si>
  <si>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</si>
  <si>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</si>
  <si>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</si>
  <si>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</si>
  <si>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</si>
  <si>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</si>
  <si>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</si>
  <si>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</si>
  <si>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</si>
  <si>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</si>
  <si>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</si>
  <si>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</si>
  <si>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</si>
  <si>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</si>
  <si>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</si>
  <si>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</si>
  <si>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</si>
  <si>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</si>
  <si>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</si>
  <si>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</si>
  <si>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</si>
  <si>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</si>
  <si>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</si>
  <si>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</si>
  <si>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</si>
  <si>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</si>
  <si>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</si>
  <si>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</si>
  <si>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</si>
  <si>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</si>
  <si>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</si>
  <si>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</si>
  <si>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</si>
  <si>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</si>
  <si>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</si>
  <si>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</si>
  <si>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</si>
  <si>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</si>
  <si>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</si>
  <si>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</si>
  <si>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</si>
  <si>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</si>
  <si>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</si>
  <si>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</si>
  <si>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</si>
  <si>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</si>
  <si>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</si>
  <si>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</si>
  <si>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</si>
  <si>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</si>
  <si>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</si>
  <si>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</si>
  <si>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</si>
  <si>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</si>
  <si>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</si>
  <si>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</si>
  <si>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</si>
  <si>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</si>
  <si>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</si>
  <si>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</si>
  <si>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</si>
  <si>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</si>
  <si>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</si>
  <si>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</si>
  <si>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</si>
  <si>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</si>
  <si>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</si>
  <si>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</si>
  <si>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</si>
  <si>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</si>
  <si>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</si>
  <si>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</si>
  <si>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</si>
  <si>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</si>
  <si>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</si>
  <si>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</si>
  <si>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</si>
  <si>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</si>
  <si>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</si>
  <si>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</si>
  <si>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</si>
  <si>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</si>
  <si>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</si>
  <si>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</si>
  <si>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</si>
  <si>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</si>
  <si>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</si>
  <si>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</si>
  <si>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</si>
  <si>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</si>
  <si>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</si>
  <si>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</si>
  <si>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</si>
  <si>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</si>
  <si>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</si>
  <si>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</si>
  <si>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</si>
  <si>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</si>
  <si>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</si>
  <si>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</si>
  <si>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</si>
  <si>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</si>
  <si>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</si>
  <si>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</si>
  <si>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</si>
  <si>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</si>
  <si>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</si>
  <si>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</si>
  <si>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</si>
  <si>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</si>
  <si>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</si>
  <si>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</si>
  <si>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</si>
  <si>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</si>
  <si>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</si>
  <si>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</si>
  <si>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</si>
  <si>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</si>
  <si>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</si>
  <si>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</si>
  <si>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</si>
  <si>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</si>
  <si>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</si>
  <si>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</si>
  <si>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</si>
  <si>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</si>
  <si>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</si>
  <si>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</si>
  <si>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</si>
  <si>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</si>
  <si>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</si>
  <si>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</si>
  <si>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</si>
  <si>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</si>
  <si>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</si>
  <si>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</si>
  <si>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</si>
  <si>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</si>
  <si>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</si>
  <si>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</si>
  <si>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</si>
  <si>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</si>
  <si>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</si>
  <si>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</si>
  <si>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</si>
  <si>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</si>
  <si>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</si>
  <si>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</si>
  <si>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</si>
  <si>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</si>
  <si>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</si>
  <si>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</si>
  <si>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</si>
  <si>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</si>
  <si>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</si>
  <si>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</si>
  <si>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</si>
  <si>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</si>
  <si>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</si>
  <si>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</si>
  <si>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</si>
  <si>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</si>
  <si>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</si>
  <si>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</si>
  <si>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</si>
  <si>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</si>
  <si>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</si>
  <si>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</si>
  <si>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</si>
  <si>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</si>
  <si>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</si>
  <si>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</si>
  <si>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</si>
  <si>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</si>
  <si>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</si>
  <si>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</si>
  <si>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</si>
  <si>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</si>
  <si>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</si>
  <si>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</si>
  <si>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</si>
  <si>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</si>
  <si>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</si>
  <si>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</si>
  <si>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</si>
  <si>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</si>
  <si>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</si>
  <si>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</si>
  <si>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</si>
  <si>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</si>
  <si>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</si>
  <si>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</si>
  <si>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</si>
  <si>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</si>
  <si>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</si>
  <si>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</si>
  <si>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</si>
  <si>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</si>
  <si>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</si>
  <si>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</si>
  <si>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</si>
  <si>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</si>
  <si>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</si>
  <si>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</si>
  <si>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</si>
  <si>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</si>
  <si>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</si>
  <si>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</si>
  <si>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</si>
  <si>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</si>
  <si>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</si>
  <si>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</si>
  <si>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</si>
  <si>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</si>
  <si>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</si>
  <si>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</si>
  <si>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</si>
  <si>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</si>
  <si>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</si>
  <si>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</si>
  <si>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</si>
  <si>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</si>
  <si>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</si>
  <si>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</si>
  <si>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</si>
  <si>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</si>
  <si>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</si>
  <si>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</si>
  <si>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</si>
  <si>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</si>
  <si>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</si>
  <si>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</si>
  <si>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</si>
  <si>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</si>
  <si>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</si>
  <si>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</si>
  <si>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</si>
  <si>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</si>
  <si>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</si>
  <si>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</si>
  <si>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</si>
  <si>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</si>
  <si>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</si>
  <si>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</si>
  <si>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</si>
  <si>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</si>
  <si>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</si>
  <si>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</si>
  <si>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</si>
  <si>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</si>
  <si>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</si>
  <si>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</si>
  <si>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</si>
  <si>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</si>
  <si>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</si>
  <si>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</si>
  <si>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</si>
  <si>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</si>
  <si>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</si>
  <si>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</si>
  <si>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</si>
  <si>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</si>
  <si>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</si>
  <si>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</si>
  <si>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</si>
  <si>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</si>
  <si>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</si>
  <si>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</si>
  <si>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</si>
  <si>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</si>
  <si>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</si>
  <si>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</si>
  <si>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</si>
  <si>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</si>
  <si>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</si>
  <si>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</si>
  <si>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</si>
  <si>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</si>
  <si>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</si>
  <si>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</si>
  <si>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</si>
  <si>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</si>
  <si>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</si>
  <si>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</si>
  <si>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</si>
  <si>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</si>
  <si>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</si>
  <si>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</si>
  <si>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</si>
  <si>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</si>
  <si>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</si>
  <si>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</si>
  <si>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</si>
  <si>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</si>
  <si>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</si>
  <si>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</si>
  <si>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</si>
  <si>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</si>
  <si>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</si>
  <si>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</si>
  <si>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</si>
  <si>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</si>
  <si>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</si>
  <si>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</si>
  <si>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</si>
  <si>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</si>
  <si>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</si>
  <si>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</si>
  <si>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</si>
  <si>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</si>
  <si>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</si>
  <si>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</si>
  <si>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</si>
  <si>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</si>
  <si>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</si>
  <si>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</si>
  <si>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</si>
  <si>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</si>
  <si>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</si>
  <si>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</si>
  <si>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</si>
  <si>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</si>
  <si>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</si>
  <si>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</si>
  <si>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</si>
  <si>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</si>
  <si>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</si>
  <si>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</si>
  <si>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</si>
  <si>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</si>
  <si>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</si>
  <si>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</si>
  <si>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</si>
  <si>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</si>
  <si>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</si>
  <si>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</si>
  <si>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</si>
  <si>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</si>
  <si>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</si>
  <si>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</si>
  <si>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</si>
  <si>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</si>
  <si>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</si>
  <si>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</si>
  <si>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</si>
  <si>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</si>
  <si>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</si>
  <si>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</si>
  <si>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</si>
  <si>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</si>
  <si>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</si>
  <si>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</si>
  <si>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</si>
  <si>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</si>
  <si>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</si>
  <si>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</si>
  <si>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</si>
  <si>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</si>
  <si>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</si>
  <si>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</si>
  <si>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</si>
  <si>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</si>
  <si>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</si>
  <si>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</si>
  <si>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</si>
  <si>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</si>
  <si>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</si>
  <si>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</si>
  <si>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</si>
  <si>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</si>
  <si>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</si>
  <si>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</si>
  <si>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</si>
  <si>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</si>
  <si>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</si>
  <si>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</si>
  <si>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</si>
  <si>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</si>
  <si>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</si>
  <si>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</si>
  <si>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</si>
  <si>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</si>
  <si>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</si>
  <si>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</si>
  <si>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</si>
  <si>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</si>
  <si>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</si>
  <si>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</si>
  <si>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</si>
  <si>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</si>
  <si>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</si>
  <si>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</si>
  <si>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</si>
  <si>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</si>
  <si>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</si>
  <si>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</si>
  <si>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</si>
  <si>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</si>
  <si>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</si>
  <si>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</si>
  <si>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</si>
  <si>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</si>
  <si>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</si>
  <si>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</si>
  <si>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</si>
  <si>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</si>
  <si>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</si>
  <si>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</si>
  <si>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</si>
  <si>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</si>
  <si>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</si>
  <si>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</si>
  <si>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</si>
  <si>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</si>
  <si>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</si>
  <si>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</si>
  <si>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</si>
  <si>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</si>
  <si>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</si>
  <si>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</si>
  <si>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</si>
  <si>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</si>
  <si>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</si>
  <si>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</si>
  <si>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</si>
  <si>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</si>
  <si>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</si>
  <si>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</si>
  <si>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</si>
  <si>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</si>
  <si>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</si>
  <si>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</si>
  <si>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</si>
  <si>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</si>
  <si>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</si>
  <si>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</si>
  <si>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</si>
  <si>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</si>
  <si>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</si>
  <si>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</si>
  <si>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</si>
  <si>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</si>
  <si>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</si>
  <si>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</si>
  <si>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</si>
  <si>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</si>
  <si>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</si>
  <si>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</si>
  <si>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</si>
  <si>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</si>
  <si>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</si>
  <si>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</si>
  <si>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</si>
  <si>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</si>
  <si>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</si>
  <si>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</si>
  <si>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</si>
  <si>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</si>
  <si>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</si>
  <si>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</si>
  <si>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</si>
  <si>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</si>
  <si>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</si>
  <si>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</si>
  <si>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</si>
  <si>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</si>
  <si>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</si>
  <si>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</si>
  <si>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</si>
  <si>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</si>
  <si>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</si>
  <si>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</si>
  <si>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</si>
  <si>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</si>
  <si>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</si>
  <si>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</si>
  <si>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</si>
  <si>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</si>
  <si>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</si>
  <si>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</si>
  <si>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</si>
  <si>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</si>
  <si>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</si>
  <si>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</si>
  <si>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</si>
  <si>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</si>
  <si>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</si>
  <si>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</si>
  <si>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</si>
  <si>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</si>
  <si>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</si>
  <si>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</si>
  <si>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</si>
  <si>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</si>
  <si>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</si>
  <si>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</si>
  <si>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</si>
  <si>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</si>
  <si>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</si>
  <si>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</si>
  <si>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</si>
  <si>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</si>
  <si>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</si>
  <si>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</si>
  <si>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</si>
  <si>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</si>
  <si>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</si>
  <si>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</si>
  <si>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</si>
  <si>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</si>
  <si>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</si>
  <si>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</si>
  <si>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</si>
  <si>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</si>
  <si>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</si>
  <si>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</si>
  <si>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</si>
  <si>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</si>
  <si>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</si>
  <si>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</si>
  <si>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</si>
  <si>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</si>
  <si>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</si>
  <si>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</si>
  <si>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</si>
  <si>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</si>
  <si>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</si>
  <si>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</si>
  <si>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</si>
  <si>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</si>
  <si>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</si>
  <si>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</si>
  <si>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</si>
  <si>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</si>
  <si>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</si>
  <si>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</si>
  <si>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</si>
  <si>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</si>
  <si>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</si>
  <si>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</si>
  <si>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</si>
  <si>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</si>
  <si>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</si>
  <si>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</si>
  <si>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</si>
  <si>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</si>
  <si>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</si>
  <si>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</si>
  <si>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</si>
  <si>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</si>
  <si>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</si>
  <si>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</si>
  <si>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</si>
  <si>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</si>
  <si>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</si>
  <si>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</si>
  <si>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</si>
  <si>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</si>
  <si>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</si>
  <si>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</si>
  <si>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</si>
  <si>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</si>
  <si>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</si>
  <si>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</si>
  <si>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</si>
  <si>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</si>
  <si>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</si>
  <si>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</si>
  <si>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</si>
  <si>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</si>
  <si>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</si>
  <si>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</si>
  <si>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</si>
  <si>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</si>
  <si>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</si>
  <si>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</si>
  <si>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</si>
  <si>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</si>
  <si>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</si>
  <si>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</si>
  <si>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</si>
  <si>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</si>
  <si>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</si>
  <si>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</si>
  <si>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</si>
  <si>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</si>
  <si>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</si>
  <si>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</si>
  <si>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</si>
  <si>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</si>
  <si>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</si>
  <si>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</si>
  <si>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</si>
  <si>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</si>
  <si>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</si>
  <si>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</si>
  <si>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</si>
  <si>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</si>
  <si>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</si>
  <si>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</si>
  <si>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</si>
  <si>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</si>
  <si>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</si>
  <si>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</si>
  <si>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</si>
  <si>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</si>
  <si>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</si>
  <si>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</si>
  <si>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</si>
  <si>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</si>
  <si>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</si>
  <si>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</si>
  <si>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</si>
  <si>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</si>
  <si>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</si>
  <si>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</si>
  <si>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</si>
  <si>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</si>
  <si>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</si>
  <si>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</si>
  <si>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</si>
  <si>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</si>
  <si>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</si>
  <si>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</si>
  <si>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</si>
  <si>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</si>
  <si>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</si>
  <si>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</si>
  <si>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</si>
  <si>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</si>
  <si>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</si>
  <si>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</si>
  <si>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</si>
  <si>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</si>
  <si>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</si>
  <si>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</si>
  <si>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</si>
  <si>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</si>
  <si>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</si>
  <si>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</si>
  <si>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</si>
  <si>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</si>
  <si>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</si>
  <si>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</si>
  <si>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</si>
  <si>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</si>
  <si>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</si>
  <si>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</si>
  <si>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</si>
  <si>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</si>
  <si>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</si>
  <si>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</si>
  <si>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</si>
  <si>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</si>
  <si>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</si>
  <si>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</si>
  <si>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</si>
  <si>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</si>
  <si>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</si>
  <si>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</si>
  <si>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</si>
  <si>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</si>
  <si>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</si>
  <si>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</si>
  <si>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</si>
  <si>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</si>
  <si>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</si>
  <si>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</si>
  <si>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</si>
  <si>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</si>
  <si>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</si>
  <si>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</si>
  <si>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</si>
  <si>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</si>
  <si>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</si>
  <si>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</si>
  <si>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</si>
  <si>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</si>
  <si>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</si>
  <si>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</si>
  <si>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</si>
  <si>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</si>
  <si>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</si>
  <si>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</si>
  <si>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</si>
  <si>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</si>
  <si>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</si>
  <si>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</si>
  <si>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</si>
  <si>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</si>
  <si>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</si>
  <si>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</si>
  <si>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</si>
  <si>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</si>
  <si>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</si>
  <si>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</si>
  <si>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</si>
  <si>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</si>
  <si>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</si>
  <si>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</si>
  <si>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</si>
  <si>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</si>
  <si>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</si>
  <si>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</si>
  <si>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</si>
  <si>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</si>
  <si>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</si>
  <si>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</si>
  <si>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</si>
  <si>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</si>
  <si>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</si>
  <si>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</si>
  <si>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</si>
  <si>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</si>
  <si>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</si>
  <si>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</si>
  <si>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</si>
  <si>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</si>
  <si>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</si>
  <si>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</si>
  <si>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</si>
  <si>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</si>
  <si>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</si>
  <si>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</si>
  <si>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</si>
  <si>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</si>
  <si>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</si>
  <si>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</si>
  <si>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</si>
  <si>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</si>
  <si>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</si>
  <si>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</si>
  <si>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</si>
  <si>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</si>
  <si>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</si>
  <si>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</si>
  <si>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</si>
  <si>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</si>
  <si>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</si>
  <si>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</si>
  <si>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</si>
  <si>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</si>
  <si>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</si>
  <si>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</si>
  <si>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</si>
  <si>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</si>
  <si>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</si>
  <si>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</si>
  <si>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</si>
  <si>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</si>
  <si>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</si>
  <si>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</si>
  <si>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</si>
  <si>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</si>
  <si>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</si>
  <si>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</si>
  <si>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</si>
  <si>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</si>
  <si>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</si>
  <si>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</si>
  <si>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</si>
  <si>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</si>
  <si>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</si>
  <si>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</si>
  <si>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</si>
  <si>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</si>
  <si>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</si>
  <si>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</si>
  <si>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</si>
  <si>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</si>
  <si>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</si>
  <si>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</si>
  <si>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</si>
  <si>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</si>
  <si>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</si>
  <si>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</si>
  <si>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</si>
  <si>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</si>
  <si>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</si>
  <si>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</si>
  <si>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</si>
  <si>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</si>
  <si>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</si>
  <si>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</si>
  <si>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</si>
  <si>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</si>
  <si>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</si>
  <si>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</si>
  <si>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</si>
  <si>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</si>
  <si>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</si>
  <si>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</si>
  <si>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</si>
  <si>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</si>
  <si>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</si>
  <si>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</si>
  <si>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</si>
  <si>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</si>
  <si>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</si>
  <si>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</si>
  <si>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</si>
  <si>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</si>
  <si>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</si>
  <si>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</si>
  <si>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</si>
  <si>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</si>
  <si>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</si>
  <si>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</si>
  <si>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</si>
  <si>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</si>
  <si>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</si>
  <si>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</si>
  <si>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</si>
  <si>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</si>
  <si>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</si>
  <si>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</si>
  <si>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</si>
  <si>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</si>
  <si>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</si>
  <si>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</si>
  <si>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</si>
  <si>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</si>
  <si>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</si>
  <si>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</si>
  <si>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</si>
  <si>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</si>
  <si>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</si>
  <si>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</si>
  <si>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</si>
  <si>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</si>
  <si>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</si>
  <si>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</si>
  <si>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</si>
  <si>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</si>
  <si>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</si>
  <si>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</si>
  <si>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</si>
  <si>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</si>
  <si>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</si>
  <si>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</si>
  <si>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</si>
  <si>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</si>
  <si>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</si>
  <si>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</si>
  <si>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</si>
  <si>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</si>
  <si>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</si>
  <si>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</si>
  <si>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</si>
  <si>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</si>
  <si>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</si>
  <si>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</si>
  <si>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</si>
  <si>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</si>
  <si>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</si>
  <si>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</si>
  <si>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</si>
  <si>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</si>
  <si>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</si>
  <si>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</si>
  <si>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</si>
  <si>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</si>
  <si>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</si>
  <si>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</si>
  <si>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</si>
  <si>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</si>
  <si>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</si>
  <si>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</si>
  <si>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</si>
  <si>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</si>
  <si>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</si>
  <si>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</si>
  <si>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</si>
  <si>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</si>
  <si>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</si>
  <si>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</si>
  <si>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</si>
  <si>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</si>
  <si>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</si>
  <si>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</si>
  <si>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</si>
  <si>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</si>
  <si>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</si>
  <si>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</si>
  <si>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</si>
  <si>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</si>
  <si>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</si>
  <si>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</si>
  <si>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</si>
  <si>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</si>
  <si>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</si>
  <si>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</si>
  <si>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</si>
  <si>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</si>
  <si>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</si>
  <si>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</si>
  <si>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</si>
  <si>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</si>
  <si>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</si>
  <si>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</si>
  <si>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</si>
  <si>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</si>
  <si>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</si>
  <si>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</si>
  <si>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</si>
  <si>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</si>
  <si>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</si>
  <si>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</si>
  <si>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</si>
  <si>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</si>
  <si>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</si>
  <si>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</si>
  <si>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</si>
  <si>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</si>
  <si>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</si>
  <si>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</si>
  <si>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</si>
  <si>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</si>
  <si>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</si>
  <si>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</si>
  <si>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</si>
  <si>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</si>
  <si>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</si>
  <si>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</si>
  <si>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</si>
  <si>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</si>
  <si>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</si>
  <si>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</si>
  <si>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</si>
  <si>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</si>
  <si>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</si>
  <si>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</si>
  <si>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</si>
  <si>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</si>
  <si>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</si>
  <si>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</si>
  <si>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</si>
  <si>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</si>
  <si>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</si>
  <si>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</si>
  <si>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</si>
  <si>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</si>
  <si>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</si>
  <si>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</si>
  <si>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</si>
  <si>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</si>
  <si>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</si>
  <si>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</si>
  <si>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</si>
  <si>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</si>
  <si>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</si>
  <si>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</si>
  <si>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</si>
  <si>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</si>
  <si>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</si>
  <si>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</si>
  <si>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</si>
  <si>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</si>
  <si>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</si>
  <si>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</si>
  <si>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</si>
  <si>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</si>
  <si>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</si>
  <si>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</si>
  <si>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</si>
  <si>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</si>
  <si>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</si>
  <si>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</si>
  <si>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</si>
  <si>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</si>
  <si>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</si>
  <si>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</si>
  <si>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</si>
  <si>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</si>
  <si>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</si>
  <si>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</si>
  <si>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</si>
  <si>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</si>
  <si>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</si>
  <si>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</si>
  <si>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</si>
  <si>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</si>
  <si>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</si>
  <si>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</si>
  <si>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</si>
  <si>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</si>
  <si>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</si>
  <si>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</si>
  <si>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</si>
  <si>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</si>
  <si>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</si>
  <si>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</si>
  <si>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</si>
  <si>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</si>
  <si>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</si>
  <si>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</si>
  <si>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</si>
  <si>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</si>
  <si>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</si>
  <si>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</si>
  <si>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</si>
  <si>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</si>
  <si>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</si>
  <si>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</si>
  <si>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</si>
  <si>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</si>
  <si>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</si>
  <si>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</si>
  <si>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</si>
  <si>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</si>
  <si>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</si>
  <si>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</si>
  <si>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</si>
  <si>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</si>
  <si>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</si>
  <si>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</si>
  <si>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</si>
  <si>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</si>
  <si>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</si>
  <si>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</si>
  <si>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</si>
  <si>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</si>
  <si>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</si>
  <si>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</si>
  <si>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</si>
  <si>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</si>
  <si>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</si>
  <si>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</si>
  <si>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</si>
  <si>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</si>
  <si>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</si>
  <si>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</si>
  <si>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</si>
  <si>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</si>
  <si>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</si>
  <si>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</si>
  <si>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</si>
  <si>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</si>
  <si>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</si>
  <si>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</si>
  <si>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</si>
  <si>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</si>
  <si>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</si>
  <si>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</si>
  <si>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</si>
  <si>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</si>
  <si>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</si>
  <si>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</si>
  <si>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</si>
  <si>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</si>
  <si>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</si>
  <si>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</si>
  <si>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</si>
  <si>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</si>
  <si>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</si>
  <si>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</si>
  <si>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</si>
  <si>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</si>
  <si>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</si>
  <si>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</si>
  <si>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</si>
  <si>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</si>
  <si>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</si>
  <si>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</si>
  <si>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</si>
  <si>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</si>
  <si>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</si>
  <si>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</si>
  <si>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</si>
  <si>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</si>
  <si>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</si>
  <si>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</si>
  <si>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</si>
  <si>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</si>
  <si>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</si>
  <si>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</si>
  <si>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</si>
  <si>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</si>
  <si>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</si>
  <si>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</si>
  <si>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</si>
  <si>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</si>
  <si>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</si>
  <si>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</si>
  <si>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</si>
  <si>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</si>
  <si>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</si>
  <si>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</si>
  <si>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</si>
  <si>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</si>
  <si>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</si>
  <si>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</si>
  <si>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</si>
  <si>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</si>
  <si>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</si>
  <si>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</si>
  <si>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</si>
  <si>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</si>
  <si>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</si>
  <si>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</si>
  <si>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</si>
  <si>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</si>
  <si>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</si>
  <si>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</si>
  <si>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</si>
  <si>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</si>
  <si>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</si>
  <si>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</si>
  <si>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</si>
  <si>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</si>
  <si>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</si>
  <si>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</si>
  <si>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</si>
  <si>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</si>
  <si>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</si>
  <si>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</si>
  <si>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</si>
  <si>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</si>
  <si>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</si>
  <si>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</si>
  <si>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</si>
  <si>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</si>
  <si>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</si>
  <si>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</si>
  <si>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</si>
  <si>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</si>
  <si>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</si>
  <si>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</si>
  <si>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</si>
  <si>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</si>
  <si>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</si>
  <si>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</si>
  <si>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</si>
  <si>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</si>
  <si>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</si>
  <si>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</si>
  <si>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</si>
  <si>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</si>
  <si>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</si>
  <si>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</si>
  <si>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</si>
  <si>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</si>
  <si>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</si>
  <si>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</si>
  <si>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</si>
  <si>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</si>
  <si>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</si>
  <si>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</si>
  <si>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</si>
  <si>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</si>
  <si>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</si>
  <si>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</si>
  <si>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</si>
  <si>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</si>
  <si>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</si>
  <si>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</si>
  <si>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</si>
  <si>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</si>
  <si>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</si>
  <si>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</si>
  <si>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</si>
  <si>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</si>
  <si>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</si>
  <si>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</si>
  <si>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</si>
  <si>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</si>
  <si>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</si>
  <si>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</si>
  <si>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</si>
  <si>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</si>
  <si>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</si>
  <si>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</si>
  <si>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</si>
  <si>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</si>
  <si>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</si>
  <si>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</si>
  <si>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</si>
  <si>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</si>
  <si>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</si>
  <si>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</si>
  <si>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</si>
  <si>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</si>
  <si>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</si>
  <si>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</si>
  <si>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</si>
  <si>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</si>
  <si>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</si>
  <si>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</si>
  <si>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</si>
  <si>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</si>
  <si>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</si>
  <si>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</si>
  <si>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</si>
  <si>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</si>
  <si>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</si>
  <si>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</si>
  <si>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</si>
  <si>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</si>
  <si>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</si>
  <si>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</si>
  <si>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</si>
  <si>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</si>
  <si>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</si>
  <si>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</si>
  <si>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</si>
  <si>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</si>
  <si>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</si>
  <si>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</si>
  <si>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</si>
  <si>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</si>
  <si>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</si>
  <si>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</si>
  <si>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</si>
  <si>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</si>
  <si>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</si>
  <si>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</si>
  <si>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</si>
  <si>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</si>
  <si>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</si>
  <si>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</si>
  <si>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</si>
  <si>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</si>
  <si>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</si>
  <si>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</si>
  <si>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</si>
  <si>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</si>
  <si>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</si>
  <si>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</si>
  <si>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</si>
  <si>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</si>
  <si>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</si>
  <si>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</si>
  <si>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</si>
  <si>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</si>
  <si>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</si>
  <si>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</si>
  <si>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</si>
  <si>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</si>
  <si>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</si>
  <si>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</si>
  <si>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</si>
  <si>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</si>
  <si>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</si>
  <si>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</si>
  <si>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</si>
  <si>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</si>
  <si>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</si>
  <si>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</si>
  <si>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</si>
  <si>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</si>
  <si>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</si>
  <si>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</si>
  <si>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</si>
  <si>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</si>
  <si>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</si>
  <si>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</si>
  <si>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</si>
  <si>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</si>
  <si>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</si>
  <si>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</si>
  <si>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</si>
  <si>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</si>
  <si>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</si>
  <si>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</si>
  <si>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</si>
  <si>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</si>
  <si>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</si>
  <si>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</si>
  <si>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</si>
  <si>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</si>
  <si>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</si>
  <si>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</si>
  <si>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</si>
  <si>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</si>
  <si>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</si>
  <si>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</si>
  <si>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</si>
  <si>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</si>
  <si>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</si>
  <si>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</si>
  <si>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</si>
  <si>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</si>
  <si>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</si>
  <si>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</si>
  <si>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</si>
  <si>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</si>
  <si>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</si>
  <si>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</si>
  <si>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</si>
  <si>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</si>
  <si>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</si>
  <si>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</si>
  <si>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</si>
  <si>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</si>
  <si>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</si>
  <si>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</si>
  <si>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</si>
  <si>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</si>
  <si>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</si>
  <si>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</si>
  <si>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</si>
  <si>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</si>
  <si>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</si>
  <si>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</si>
  <si>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</si>
  <si>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</si>
  <si>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</si>
  <si>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</si>
  <si>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</si>
  <si>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</si>
  <si>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</si>
  <si>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</si>
  <si>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</si>
  <si>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</si>
  <si>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</si>
  <si>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</si>
  <si>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</si>
  <si>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</si>
  <si>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</si>
  <si>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</si>
  <si>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</si>
  <si>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</si>
  <si>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</si>
  <si>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</si>
  <si>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</si>
  <si>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</si>
  <si>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</si>
  <si>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</si>
  <si>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</si>
  <si>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</si>
  <si>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</si>
  <si>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</si>
  <si>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</si>
  <si>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</si>
  <si>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</si>
  <si>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</si>
  <si>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</si>
  <si>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</si>
  <si>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</si>
  <si>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</si>
  <si>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</si>
  <si>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</si>
  <si>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</si>
  <si>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</si>
  <si>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</si>
  <si>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</si>
  <si>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</si>
  <si>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</si>
  <si>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</si>
  <si>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</si>
  <si>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</si>
  <si>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</si>
  <si>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</si>
  <si>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</si>
  <si>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</si>
  <si>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</si>
  <si>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</si>
  <si>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</si>
  <si>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</si>
  <si>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</si>
  <si>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</si>
  <si>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</si>
  <si>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</si>
  <si>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</si>
  <si>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</si>
  <si>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</si>
  <si>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</si>
  <si>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</si>
  <si>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</si>
  <si>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</si>
  <si>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</si>
  <si>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</si>
  <si>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</si>
  <si>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</si>
  <si>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</si>
  <si>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</si>
  <si>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</si>
  <si>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</si>
  <si>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</si>
  <si>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</si>
  <si>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</si>
  <si>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</si>
  <si>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</si>
  <si>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</si>
  <si>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</si>
  <si>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</si>
  <si>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</si>
  <si>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</si>
  <si>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</si>
  <si>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</si>
  <si>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</si>
  <si>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</si>
  <si>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</si>
  <si>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</si>
  <si>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</si>
  <si>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</si>
  <si>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</si>
  <si>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</si>
  <si>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</si>
  <si>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</si>
  <si>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</si>
  <si>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</si>
  <si>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</si>
  <si>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</si>
  <si>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</si>
  <si>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</si>
  <si>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</si>
  <si>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</si>
  <si>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</si>
  <si>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</si>
  <si>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</si>
  <si>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</si>
  <si>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</si>
  <si>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</si>
  <si>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</si>
  <si>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</si>
  <si>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</si>
  <si>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</si>
  <si>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</si>
  <si>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</si>
  <si>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</si>
  <si>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</si>
  <si>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</si>
  <si>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</si>
  <si>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</si>
  <si>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</si>
  <si>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</si>
  <si>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</si>
  <si>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</si>
  <si>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</si>
  <si>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</si>
  <si>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</si>
  <si>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</si>
  <si>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</si>
  <si>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</si>
  <si>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</si>
  <si>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</si>
  <si>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</si>
  <si>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</si>
  <si>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</si>
  <si>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</si>
  <si>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</si>
  <si>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</si>
  <si>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</si>
  <si>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</si>
  <si>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</si>
  <si>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</si>
  <si>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</si>
  <si>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</si>
  <si>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</si>
  <si>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</si>
  <si>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</si>
  <si>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</si>
  <si>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</si>
  <si>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</si>
  <si>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</si>
  <si>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</si>
  <si>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</si>
  <si>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</si>
  <si>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</si>
  <si>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</si>
  <si>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</si>
  <si>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</si>
  <si>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</si>
  <si>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</si>
  <si>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</si>
  <si>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</si>
  <si>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</si>
  <si>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</si>
  <si>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</si>
  <si>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</si>
  <si>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</si>
  <si>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</si>
  <si>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</si>
  <si>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</si>
  <si>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</si>
  <si>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</si>
  <si>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</si>
  <si>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</si>
  <si>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</si>
  <si>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</si>
  <si>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</si>
  <si>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</si>
  <si>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</si>
  <si>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</si>
  <si>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</si>
  <si>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</si>
  <si>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</si>
  <si>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</si>
  <si>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</si>
  <si>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</si>
  <si>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</si>
  <si>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</si>
  <si>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</si>
  <si>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</si>
  <si>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</si>
  <si>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</si>
  <si>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</si>
  <si>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</si>
  <si>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</si>
  <si>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</si>
  <si>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</si>
  <si>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</si>
  <si>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</si>
  <si>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</si>
  <si>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</si>
  <si>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</si>
  <si>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</si>
  <si>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</si>
  <si>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</si>
  <si>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</si>
  <si>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</si>
  <si>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</si>
  <si>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</si>
  <si>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</si>
  <si>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</si>
  <si>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</si>
  <si>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</si>
  <si>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</si>
  <si>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</si>
  <si>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</si>
  <si>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</si>
  <si>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</si>
  <si>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</si>
  <si>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</si>
  <si>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</si>
  <si>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</si>
  <si>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</si>
  <si>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</si>
  <si>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</si>
  <si>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</si>
  <si>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</si>
  <si>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</si>
  <si>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</si>
  <si>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</si>
  <si>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</si>
  <si>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</si>
  <si>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</si>
  <si>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</si>
  <si>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</si>
  <si>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</si>
  <si>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</si>
  <si>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</si>
  <si>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</si>
  <si>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</si>
  <si>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</si>
  <si>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</si>
  <si>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</si>
  <si>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</si>
  <si>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</si>
  <si>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</si>
  <si>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</si>
  <si>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</si>
  <si>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</si>
  <si>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</si>
  <si>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</si>
  <si>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</si>
  <si>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</si>
  <si>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</si>
  <si>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</si>
  <si>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</si>
  <si>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</si>
  <si>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</si>
  <si>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</si>
  <si>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</si>
  <si>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</si>
  <si>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</si>
  <si>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</si>
  <si>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</si>
  <si>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</si>
  <si>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</si>
  <si>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</si>
  <si>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</si>
  <si>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</si>
  <si>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</si>
  <si>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</si>
  <si>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</si>
  <si>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</si>
  <si>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</si>
  <si>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</si>
  <si>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</si>
  <si>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</si>
  <si>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</si>
  <si>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</si>
  <si>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</si>
  <si>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</si>
  <si>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</si>
  <si>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</si>
  <si>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</si>
  <si>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</si>
  <si>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</si>
  <si>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</si>
  <si>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</si>
  <si>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</si>
  <si>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</si>
  <si>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</si>
  <si>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</si>
  <si>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</si>
  <si>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</si>
  <si>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</si>
  <si>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</si>
  <si>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</si>
  <si>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</si>
  <si>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</si>
  <si>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</si>
  <si>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</si>
  <si>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</si>
  <si>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</si>
  <si>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</si>
  <si>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</si>
  <si>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</si>
  <si>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</si>
  <si>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</si>
  <si>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</si>
  <si>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</si>
  <si>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</si>
  <si>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</si>
  <si>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</si>
  <si>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</si>
  <si>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</si>
  <si>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</si>
  <si>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</si>
  <si>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</si>
  <si>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</si>
  <si>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</si>
  <si>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</si>
  <si>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</si>
  <si>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</si>
  <si>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</si>
  <si>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</si>
  <si>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</si>
  <si>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</si>
  <si>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</si>
  <si>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</si>
  <si>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</si>
  <si>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</si>
  <si>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</si>
  <si>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</si>
  <si>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</si>
  <si>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</si>
  <si>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</si>
  <si>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</si>
  <si>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</si>
  <si>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</si>
  <si>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</si>
  <si>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</si>
  <si>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</si>
  <si>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</si>
  <si>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</si>
  <si>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</si>
  <si>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</si>
  <si>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</si>
  <si>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</si>
  <si>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</si>
  <si>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</si>
  <si>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</si>
  <si>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</si>
  <si>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</si>
  <si>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</si>
  <si>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</si>
  <si>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</si>
  <si>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</si>
  <si>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</si>
  <si>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</si>
  <si>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</si>
  <si>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</si>
  <si>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</si>
  <si>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</si>
  <si>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</si>
  <si>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</si>
  <si>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</si>
  <si>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</si>
  <si>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</si>
  <si>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</si>
  <si>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</si>
  <si>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</si>
  <si>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</si>
  <si>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</si>
  <si>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</si>
  <si>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</si>
  <si>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</si>
  <si>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</si>
  <si>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</si>
  <si>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</si>
  <si>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</si>
  <si>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</si>
  <si>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</si>
  <si>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</si>
  <si>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</si>
  <si>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</si>
  <si>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</si>
  <si>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</si>
  <si>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</si>
  <si>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</si>
  <si>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</si>
  <si>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</si>
  <si>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</si>
  <si>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</si>
  <si>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</si>
  <si>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</si>
  <si>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</si>
  <si>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</si>
  <si>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</si>
  <si>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</si>
  <si>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</si>
  <si>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</si>
  <si>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</si>
  <si>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</si>
  <si>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</si>
  <si>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</si>
  <si>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</si>
  <si>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</si>
  <si>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</si>
  <si>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</si>
  <si>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</si>
  <si>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</si>
  <si>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</si>
  <si>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</si>
  <si>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</si>
  <si>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</si>
  <si>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</si>
  <si>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</si>
  <si>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</si>
  <si>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</si>
  <si>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</si>
  <si>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</si>
  <si>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</si>
  <si>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</si>
  <si>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</si>
  <si>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</si>
  <si>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</si>
  <si>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</si>
  <si>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</si>
  <si>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</si>
  <si>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</si>
  <si>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</si>
  <si>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</si>
  <si>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</si>
  <si>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</si>
  <si>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</si>
  <si>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</si>
  <si>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</si>
  <si>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</si>
  <si>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</si>
  <si>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</si>
  <si>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</si>
  <si>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</si>
  <si>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</si>
  <si>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</si>
  <si>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</si>
  <si>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</si>
  <si>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</si>
  <si>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</si>
  <si>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</si>
  <si>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</si>
  <si>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</si>
  <si>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</si>
  <si>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</si>
  <si>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</si>
  <si>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</si>
  <si>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</si>
  <si>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</si>
  <si>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</si>
  <si>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</si>
  <si>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</si>
  <si>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</si>
  <si>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</si>
  <si>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</si>
  <si>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</si>
  <si>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</si>
  <si>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</si>
  <si>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</si>
  <si>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</si>
  <si>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</si>
  <si>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</si>
  <si>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</si>
  <si>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</si>
  <si>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</si>
  <si>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</si>
  <si>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</si>
  <si>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</si>
  <si>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</si>
  <si>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</si>
  <si>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</si>
  <si>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</si>
  <si>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</si>
  <si>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</si>
  <si>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</si>
  <si>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</si>
  <si>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</si>
  <si>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</si>
  <si>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</si>
  <si>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</si>
  <si>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</si>
  <si>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</si>
  <si>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</si>
  <si>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</si>
  <si>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</si>
  <si>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</si>
  <si>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</si>
  <si>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</si>
  <si>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</si>
  <si>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</si>
  <si>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</si>
  <si>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</si>
  <si>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</si>
  <si>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</si>
  <si>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</si>
  <si>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</si>
  <si>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</si>
  <si>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</si>
  <si>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</si>
  <si>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</si>
  <si>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</si>
  <si>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</si>
  <si>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</si>
  <si>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</si>
  <si>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</si>
  <si>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</si>
  <si>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</si>
  <si>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</si>
  <si>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</si>
  <si>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</si>
  <si>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</si>
  <si>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</si>
  <si>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</si>
  <si>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</si>
  <si>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</si>
  <si>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</si>
  <si>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</si>
  <si>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</si>
  <si>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</si>
  <si>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</si>
  <si>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</si>
  <si>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</si>
  <si>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</si>
  <si>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</si>
  <si>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</si>
  <si>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</si>
  <si>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</si>
  <si>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</si>
  <si>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</si>
  <si>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</si>
  <si>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</si>
  <si>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</si>
  <si>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</si>
  <si>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</si>
  <si>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</si>
  <si>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</si>
  <si>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</si>
  <si>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</si>
  <si>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</si>
  <si>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</si>
  <si>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</si>
  <si>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</si>
  <si>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</si>
  <si>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</si>
  <si>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</si>
  <si>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</si>
  <si>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</si>
  <si>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</si>
  <si>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</si>
  <si>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</si>
  <si>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</si>
  <si>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</si>
  <si>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</si>
  <si>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</si>
  <si>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</si>
  <si>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</si>
  <si>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</si>
  <si>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</si>
  <si>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</si>
  <si>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</si>
  <si>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</si>
  <si>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</si>
  <si>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</si>
  <si>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</si>
  <si>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</si>
  <si>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</si>
  <si>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</si>
  <si>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</si>
  <si>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</si>
  <si>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</si>
  <si>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</si>
  <si>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</si>
  <si>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</si>
  <si>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</si>
  <si>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</si>
  <si>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</si>
  <si>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</si>
  <si>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</si>
  <si>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</si>
  <si>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</si>
  <si>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</si>
  <si>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</si>
  <si>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</si>
  <si>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</si>
  <si>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</si>
  <si>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</si>
  <si>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</si>
  <si>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</si>
  <si>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</si>
  <si>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</si>
  <si>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</si>
  <si>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</si>
  <si>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</si>
  <si>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</si>
  <si>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</si>
  <si>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</si>
  <si>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</si>
  <si>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</si>
  <si>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</si>
  <si>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</si>
  <si>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</si>
  <si>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</si>
  <si>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</si>
  <si>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</si>
  <si>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</si>
  <si>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</si>
  <si>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</si>
  <si>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</si>
  <si>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</si>
  <si>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</si>
  <si>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</si>
  <si>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</si>
  <si>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</si>
  <si>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</si>
  <si>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</si>
  <si>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</si>
  <si>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</si>
  <si>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</si>
  <si>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</si>
  <si>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</si>
  <si>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</si>
  <si>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</si>
  <si>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</si>
  <si>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</si>
  <si>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</si>
  <si>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</si>
  <si>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</si>
  <si>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</si>
  <si>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</si>
  <si>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</si>
  <si>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</si>
  <si>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</si>
  <si>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</si>
  <si>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</si>
  <si>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</si>
  <si>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</si>
  <si>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</si>
  <si>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</si>
  <si>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</si>
  <si>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</si>
  <si>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</si>
  <si>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</si>
  <si>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</si>
  <si>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</si>
  <si>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</si>
  <si>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</si>
  <si>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</si>
  <si>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</si>
  <si>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</si>
  <si>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</si>
  <si>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</si>
  <si>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</si>
  <si>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</si>
  <si>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</si>
  <si>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</si>
  <si>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</si>
  <si>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</si>
  <si>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</si>
  <si>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</si>
  <si>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</si>
  <si>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</si>
  <si>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</si>
  <si>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</si>
  <si>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</si>
  <si>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</si>
  <si>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</si>
  <si>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</si>
  <si>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</si>
  <si>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</si>
  <si>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</si>
  <si>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</si>
  <si>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</si>
  <si>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</si>
  <si>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</si>
  <si>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</si>
  <si>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</si>
  <si>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</si>
  <si>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</si>
  <si>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</si>
  <si>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</si>
  <si>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</si>
  <si>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</si>
  <si>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</si>
  <si>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</si>
  <si>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</si>
  <si>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</si>
  <si>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</si>
  <si>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</si>
  <si>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</si>
  <si>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</si>
  <si>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</si>
  <si>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</si>
  <si>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</si>
  <si>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</si>
  <si>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</si>
  <si>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</si>
  <si>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</si>
  <si>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</si>
  <si>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</si>
  <si>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</si>
  <si>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</si>
  <si>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</si>
  <si>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</si>
  <si>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</si>
  <si>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</si>
  <si>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</si>
  <si>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</si>
  <si>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</si>
  <si>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</si>
  <si>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</si>
  <si>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</si>
  <si>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</si>
  <si>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</si>
  <si>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</si>
  <si>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</si>
  <si>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</si>
  <si>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</si>
  <si>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</si>
  <si>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</si>
  <si>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</si>
  <si>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</si>
  <si>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</si>
  <si>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</si>
  <si>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</si>
  <si>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</si>
  <si>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</si>
  <si>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</si>
  <si>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</si>
  <si>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</si>
  <si>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</si>
  <si>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</si>
  <si>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</si>
  <si>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</si>
  <si>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</si>
  <si>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</si>
  <si>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</si>
  <si>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</si>
  <si>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</si>
  <si>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</si>
  <si>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</si>
  <si>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</si>
  <si>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</si>
  <si>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</si>
  <si>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</si>
  <si>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</si>
  <si>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</si>
  <si>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</si>
  <si>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</si>
  <si>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</si>
  <si>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</si>
  <si>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</si>
  <si>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</si>
  <si>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</si>
  <si>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</si>
  <si>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</si>
  <si>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</si>
  <si>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</si>
  <si>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</si>
  <si>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</si>
  <si>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</si>
  <si>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</si>
  <si>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</si>
  <si>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</si>
  <si>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</si>
  <si>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</si>
  <si>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</si>
  <si>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</si>
  <si>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</si>
  <si>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</si>
  <si>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</si>
  <si>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</si>
  <si>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</si>
  <si>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</si>
  <si>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</si>
  <si>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</si>
  <si>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</si>
  <si>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</si>
  <si>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</si>
  <si>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</si>
  <si>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</si>
  <si>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</si>
  <si>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</si>
  <si>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</si>
  <si>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</si>
  <si>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</si>
  <si>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</si>
  <si>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</si>
  <si>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</si>
  <si>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</si>
  <si>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</si>
  <si>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</si>
  <si>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</si>
  <si>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</si>
  <si>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</si>
  <si>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</si>
  <si>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</si>
  <si>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</si>
  <si>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</si>
  <si>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</si>
  <si>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</si>
  <si>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</si>
  <si>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</si>
  <si>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</si>
  <si>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</si>
  <si>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</si>
  <si>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</si>
  <si>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</si>
  <si>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</si>
  <si>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</si>
  <si>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</si>
  <si>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</si>
  <si>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</si>
  <si>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</si>
  <si>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</si>
  <si>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</si>
  <si>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</si>
  <si>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</si>
  <si>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</si>
  <si>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</si>
  <si>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</si>
  <si>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</si>
  <si>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</si>
  <si>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</si>
  <si>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</si>
  <si>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</si>
  <si>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</si>
  <si>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</si>
  <si>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</si>
  <si>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</si>
  <si>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</si>
  <si>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</si>
  <si>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</si>
  <si>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</si>
  <si>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</si>
  <si>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</si>
  <si>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</si>
  <si>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</si>
  <si>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</si>
  <si>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</si>
  <si>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</si>
  <si>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</si>
  <si>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</si>
  <si>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</si>
  <si>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</si>
  <si>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</si>
  <si>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</si>
  <si>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</si>
  <si>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</si>
  <si>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</si>
  <si>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</si>
  <si>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</si>
  <si>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</si>
  <si>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</si>
  <si>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</si>
  <si>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</si>
  <si>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</si>
  <si>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</si>
  <si>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</si>
  <si>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</si>
  <si>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</si>
  <si>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</si>
  <si>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</si>
  <si>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</si>
  <si>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</si>
  <si>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</si>
  <si>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</si>
  <si>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</si>
  <si>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</si>
  <si>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</si>
  <si>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</si>
  <si>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</si>
  <si>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</si>
  <si>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</si>
  <si>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</si>
  <si>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</si>
  <si>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</si>
  <si>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</si>
  <si>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</si>
  <si>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</si>
  <si>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</si>
  <si>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</si>
  <si>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</si>
  <si>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</si>
  <si>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</si>
  <si>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</si>
  <si>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</si>
  <si>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</si>
  <si>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</si>
  <si>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</si>
  <si>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</si>
  <si>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</si>
  <si>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</si>
  <si>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</si>
  <si>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</si>
  <si>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</si>
  <si>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</si>
  <si>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</si>
  <si>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</si>
  <si>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</si>
  <si>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</si>
  <si>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</si>
  <si>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</si>
  <si>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</si>
  <si>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</si>
  <si>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</si>
  <si>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</si>
  <si>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</si>
  <si>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</si>
  <si>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</si>
  <si>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</si>
  <si>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</si>
  <si>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</si>
  <si>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</si>
  <si>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</si>
  <si>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</si>
  <si>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</si>
  <si>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</si>
  <si>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</si>
  <si>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</si>
  <si>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</si>
  <si>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</si>
  <si>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</si>
  <si>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</si>
  <si>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</si>
  <si>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</si>
  <si>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</si>
  <si>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</si>
  <si>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</si>
  <si>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</si>
  <si>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</si>
  <si>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</si>
  <si>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</si>
  <si>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</si>
  <si>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</si>
  <si>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</si>
  <si>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</si>
  <si>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</si>
  <si>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</si>
  <si>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</si>
  <si>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</si>
  <si>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</si>
  <si>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</si>
  <si>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</si>
  <si>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</si>
  <si>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</si>
  <si>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</si>
  <si>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</si>
  <si>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</si>
  <si>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</si>
  <si>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</si>
  <si>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</si>
  <si>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</si>
  <si>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</si>
  <si>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</si>
  <si>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</si>
  <si>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</si>
  <si>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</si>
  <si>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</si>
  <si>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</si>
  <si>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</si>
  <si>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</si>
  <si>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</si>
  <si>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</si>
  <si>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</si>
  <si>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</si>
  <si>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</si>
  <si>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</si>
  <si>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</si>
  <si>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</si>
  <si>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</si>
  <si>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</si>
  <si>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</si>
  <si>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</si>
  <si>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</si>
  <si>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</si>
  <si>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</si>
  <si>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</si>
  <si>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</si>
  <si>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</si>
  <si>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</si>
  <si>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</si>
  <si>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</si>
  <si>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</si>
  <si>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</si>
  <si>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</si>
  <si>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</si>
  <si>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</si>
  <si>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</si>
  <si>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</si>
  <si>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</si>
  <si>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</si>
  <si>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</si>
  <si>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</si>
  <si>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</si>
  <si>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</si>
  <si>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</si>
  <si>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</si>
  <si>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</si>
  <si>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</si>
  <si>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</si>
  <si>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</si>
  <si>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</si>
  <si>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</si>
  <si>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</si>
  <si>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</si>
  <si>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</si>
  <si>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</si>
  <si>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</si>
  <si>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</si>
  <si>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</si>
  <si>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</si>
  <si>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</si>
  <si>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</si>
  <si>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</si>
  <si>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</si>
  <si>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</si>
  <si>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</si>
  <si>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</si>
  <si>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</si>
  <si>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</si>
  <si>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</si>
  <si>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</si>
  <si>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</si>
  <si>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</si>
  <si>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</si>
  <si>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</si>
  <si>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</si>
  <si>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</si>
  <si>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</si>
  <si>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</si>
  <si>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</si>
  <si>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</si>
  <si>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</si>
  <si>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</si>
  <si>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</si>
  <si>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</si>
  <si>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</si>
  <si>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</si>
  <si>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</si>
  <si>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</si>
  <si>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</si>
  <si>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</si>
  <si>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</si>
  <si>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</si>
  <si>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</si>
  <si>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</si>
  <si>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</si>
  <si>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</si>
  <si>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</si>
  <si>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</si>
  <si>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</si>
  <si>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</si>
  <si>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</si>
  <si>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</si>
  <si>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</si>
  <si>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</si>
  <si>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</si>
  <si>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</si>
  <si>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</si>
  <si>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</si>
  <si>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</si>
  <si>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</si>
  <si>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</si>
  <si>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</si>
  <si>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</si>
  <si>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</si>
  <si>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</si>
  <si>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</si>
  <si>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</si>
  <si>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</si>
  <si>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</si>
  <si>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</si>
  <si>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</si>
  <si>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</si>
  <si>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</si>
  <si>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</si>
  <si>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</si>
  <si>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</si>
  <si>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</si>
  <si>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</si>
  <si>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</si>
  <si>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</si>
  <si>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</si>
  <si>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</si>
  <si>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</si>
  <si>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</si>
  <si>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</si>
  <si>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</si>
  <si>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</si>
  <si>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</si>
  <si>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</si>
  <si>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</si>
  <si>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</si>
  <si>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</si>
  <si>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</si>
  <si>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</si>
  <si>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</si>
  <si>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</si>
  <si>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</si>
  <si>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</si>
  <si>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</si>
  <si>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</si>
  <si>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</si>
  <si>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</si>
  <si>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</si>
  <si>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</si>
  <si>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</si>
  <si>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</si>
  <si>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</si>
  <si>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</si>
  <si>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</si>
  <si>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</si>
  <si>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</si>
  <si>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</si>
  <si>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</si>
  <si>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</si>
  <si>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</si>
  <si>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</si>
  <si>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</si>
  <si>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</si>
  <si>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</si>
  <si>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</si>
  <si>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</si>
  <si>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</si>
  <si>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</si>
  <si>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</si>
  <si>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</si>
  <si>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</si>
  <si>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</si>
  <si>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</si>
  <si>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</si>
  <si>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</si>
  <si>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</si>
  <si>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</si>
  <si>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</si>
  <si>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</si>
  <si>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</si>
  <si>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</si>
  <si>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</si>
  <si>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</si>
  <si>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</si>
  <si>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</si>
  <si>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</si>
  <si>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</si>
  <si>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</si>
  <si>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</si>
  <si>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</si>
  <si>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</si>
  <si>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</si>
  <si>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</si>
  <si>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</si>
  <si>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</si>
  <si>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</si>
  <si>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</si>
  <si>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</si>
  <si>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</si>
  <si>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</si>
  <si>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</si>
  <si>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</si>
  <si>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</si>
  <si>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</si>
  <si>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</si>
  <si>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</si>
  <si>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</si>
  <si>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</si>
  <si>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</si>
  <si>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</si>
  <si>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</si>
  <si>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</si>
  <si>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</si>
  <si>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</si>
  <si>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</si>
  <si>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</si>
  <si>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</si>
  <si>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</si>
  <si>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</si>
  <si>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</si>
  <si>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</si>
  <si>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</si>
  <si>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</si>
  <si>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</si>
  <si>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</si>
  <si>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</si>
  <si>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</si>
  <si>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</si>
  <si>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</si>
  <si>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</si>
  <si>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</si>
  <si>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</si>
  <si>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</si>
  <si>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</si>
  <si>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</si>
  <si>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</si>
  <si>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</si>
  <si>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</si>
  <si>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</si>
  <si>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</si>
  <si>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</si>
  <si>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</si>
  <si>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</si>
  <si>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</si>
  <si>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</si>
  <si>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</si>
  <si>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</si>
  <si>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</si>
  <si>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</si>
  <si>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</si>
  <si>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</si>
  <si>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</si>
  <si>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</si>
  <si>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</si>
  <si>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</si>
  <si>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</si>
  <si>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</si>
  <si>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</si>
  <si>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</si>
  <si>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</si>
  <si>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</si>
  <si>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</si>
  <si>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</si>
  <si>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</si>
  <si>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</si>
  <si>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</si>
  <si>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</si>
  <si>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</si>
  <si>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</si>
  <si>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</si>
  <si>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</si>
  <si>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</si>
  <si>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</si>
  <si>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</si>
  <si>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</si>
  <si>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</si>
  <si>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</si>
  <si>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</si>
  <si>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</si>
  <si>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</si>
  <si>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</si>
  <si>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</si>
  <si>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</si>
  <si>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</si>
  <si>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</si>
  <si>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</si>
  <si>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</si>
  <si>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</si>
  <si>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</si>
  <si>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</si>
  <si>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</si>
  <si>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</si>
  <si>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</si>
  <si>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</si>
  <si>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</si>
  <si>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</si>
  <si>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</si>
  <si>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</si>
  <si>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</si>
  <si>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</si>
  <si>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</si>
  <si>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</si>
  <si>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</si>
  <si>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</si>
  <si>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</si>
  <si>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</si>
  <si>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</si>
  <si>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</si>
  <si>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</si>
  <si>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</si>
  <si>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</si>
  <si>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</si>
  <si>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</si>
  <si>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</si>
  <si>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</si>
  <si>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</si>
  <si>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</si>
  <si>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</si>
  <si>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</si>
  <si>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</si>
  <si>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</si>
  <si>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</si>
  <si>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</si>
  <si>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</si>
  <si>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</si>
  <si>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</si>
  <si>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</si>
  <si>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</si>
  <si>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</si>
  <si>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</si>
  <si>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</si>
  <si>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</si>
  <si>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</si>
  <si>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</si>
  <si>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</si>
  <si>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</si>
  <si>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</si>
  <si>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</si>
  <si>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</si>
  <si>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</si>
  <si>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</si>
  <si>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</si>
  <si>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</si>
  <si>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</si>
  <si>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</si>
  <si>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</si>
  <si>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</si>
  <si>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</si>
  <si>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</si>
  <si>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</si>
  <si>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</si>
  <si>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</si>
  <si>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</si>
  <si>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</si>
  <si>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</si>
  <si>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</si>
  <si>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</si>
  <si>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</si>
  <si>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</si>
  <si>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</si>
  <si>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</si>
  <si>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</si>
  <si>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</si>
  <si>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</si>
  <si>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</si>
  <si>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</si>
  <si>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</si>
  <si>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</si>
  <si>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</si>
  <si>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</si>
  <si>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</si>
  <si>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</si>
  <si>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</si>
  <si>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</si>
  <si>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</si>
  <si>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</si>
  <si>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</si>
  <si>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</si>
  <si>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</si>
  <si>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</si>
  <si>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</si>
  <si>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</si>
  <si>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</si>
  <si>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</si>
  <si>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</si>
  <si>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</si>
  <si>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</si>
  <si>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</si>
  <si>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</si>
  <si>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</si>
  <si>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</si>
  <si>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</si>
  <si>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</si>
  <si>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</si>
  <si>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</si>
  <si>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</si>
  <si>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</si>
  <si>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</si>
  <si>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</si>
  <si>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</si>
  <si>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</si>
  <si>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</si>
  <si>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</si>
  <si>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</si>
  <si>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</si>
  <si>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</si>
  <si>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</si>
  <si>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</si>
  <si>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</si>
  <si>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</si>
  <si>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</si>
  <si>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</si>
  <si>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</si>
  <si>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</si>
  <si>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</si>
  <si>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</si>
  <si>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</si>
  <si>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</si>
  <si>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</si>
  <si>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</si>
  <si>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</si>
  <si>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</si>
  <si>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</si>
  <si>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</si>
  <si>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</si>
  <si>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</si>
  <si>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</si>
  <si>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</si>
  <si>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</si>
  <si>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</si>
  <si>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</si>
  <si>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</si>
  <si>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</si>
  <si>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</si>
  <si>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</si>
  <si>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</si>
  <si>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</si>
  <si>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</si>
  <si>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</si>
  <si>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</si>
  <si>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</si>
  <si>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</si>
  <si>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</si>
  <si>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</si>
  <si>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</si>
  <si>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</si>
  <si>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</si>
  <si>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</si>
  <si>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</si>
  <si>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</si>
  <si>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</si>
  <si>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</si>
  <si>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</si>
  <si>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</si>
  <si>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</si>
  <si>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</si>
  <si>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</si>
  <si>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</si>
  <si>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</si>
  <si>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</si>
  <si>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</si>
  <si>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</si>
  <si>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</si>
  <si>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</si>
  <si>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</si>
  <si>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</si>
  <si>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</si>
  <si>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</si>
  <si>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</si>
  <si>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</si>
  <si>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</si>
  <si>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</si>
  <si>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</si>
  <si>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</si>
  <si>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</si>
  <si>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</si>
  <si>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</si>
  <si>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</si>
  <si>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</si>
  <si>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</si>
  <si>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</si>
  <si>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</si>
  <si>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</si>
  <si>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</si>
  <si>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</si>
  <si>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</si>
  <si>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</si>
  <si>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</si>
  <si>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</si>
  <si>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</si>
  <si>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</si>
  <si>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</si>
  <si>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</si>
  <si>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</si>
  <si>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</si>
  <si>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</si>
  <si>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</si>
  <si>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</si>
  <si>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</si>
  <si>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</si>
  <si>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</si>
  <si>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</si>
  <si>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</si>
  <si>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</si>
  <si>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</si>
  <si>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</si>
  <si>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</si>
  <si>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</si>
  <si>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</si>
  <si>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</si>
  <si>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</si>
  <si>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</si>
  <si>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</si>
  <si>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</si>
  <si>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</si>
  <si>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</si>
  <si>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</si>
  <si>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</si>
  <si>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</si>
  <si>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</si>
  <si>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</si>
  <si>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</si>
  <si>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</si>
  <si>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</si>
  <si>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</si>
  <si>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</si>
  <si>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</si>
  <si>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</si>
  <si>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</si>
  <si>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</si>
  <si>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</si>
  <si>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</si>
  <si>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</si>
  <si>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</si>
  <si>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</si>
  <si>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</si>
  <si>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</si>
  <si>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</si>
  <si>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</si>
  <si>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</si>
  <si>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</si>
  <si>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</si>
  <si>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</si>
  <si>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</si>
  <si>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</si>
  <si>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</si>
  <si>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</si>
  <si>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</si>
  <si>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</si>
  <si>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</si>
  <si>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</si>
  <si>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</si>
  <si>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</si>
  <si>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</si>
  <si>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</si>
  <si>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</si>
  <si>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</si>
  <si>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</si>
  <si>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</si>
  <si>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</si>
  <si>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</si>
  <si>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</si>
  <si>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</si>
  <si>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</si>
  <si>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</si>
  <si>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</si>
  <si>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</si>
  <si>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</si>
  <si>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</si>
  <si>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</si>
  <si>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</si>
  <si>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</si>
  <si>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</si>
  <si>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</si>
  <si>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</si>
  <si>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</si>
  <si>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</si>
  <si>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</si>
  <si>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</si>
  <si>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</si>
  <si>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</si>
  <si>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</si>
  <si>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</si>
  <si>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</si>
  <si>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</si>
  <si>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</si>
  <si>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</si>
  <si>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</si>
  <si>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</si>
  <si>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</si>
  <si>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</si>
  <si>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</si>
  <si>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</si>
  <si>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</si>
  <si>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</si>
  <si>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</si>
  <si>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</si>
  <si>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</si>
  <si>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</si>
  <si>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</si>
  <si>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</si>
  <si>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</si>
  <si>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</si>
  <si>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</si>
  <si>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</si>
  <si>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</si>
  <si>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</si>
  <si>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</si>
  <si>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</si>
  <si>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</si>
  <si>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</si>
  <si>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</si>
  <si>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</si>
  <si>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</si>
  <si>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</si>
  <si>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</si>
  <si>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</si>
  <si>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</si>
  <si>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</si>
  <si>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</si>
  <si>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</si>
  <si>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</si>
  <si>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</si>
  <si>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</si>
  <si>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</si>
  <si>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</si>
  <si>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</si>
  <si>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</si>
  <si>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</si>
  <si>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</si>
  <si>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</si>
  <si>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</si>
  <si>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</si>
  <si>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</si>
  <si>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</si>
  <si>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</si>
  <si>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</si>
  <si>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</si>
  <si>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</si>
  <si>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</si>
  <si>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</si>
  <si>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</si>
  <si>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</si>
  <si>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</si>
  <si>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</si>
  <si>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</si>
  <si>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</si>
  <si>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</si>
  <si>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</si>
  <si>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</si>
  <si>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</si>
  <si>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</si>
  <si>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</si>
  <si>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</si>
  <si>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</si>
  <si>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</si>
  <si>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</si>
  <si>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</si>
  <si>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</si>
  <si>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</si>
  <si>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</si>
  <si>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</si>
  <si>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</si>
  <si>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</si>
  <si>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</si>
  <si>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</si>
  <si>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</si>
  <si>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</si>
  <si>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</si>
  <si>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</si>
  <si>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</si>
  <si>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</si>
  <si>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</si>
  <si>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</si>
  <si>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</si>
  <si>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</si>
  <si>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</si>
  <si>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</si>
  <si>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</si>
  <si>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</si>
  <si>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</si>
  <si>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</si>
  <si>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</si>
  <si>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</si>
  <si>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</si>
  <si>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</si>
  <si>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</si>
  <si>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</si>
  <si>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</si>
  <si>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</si>
  <si>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</si>
  <si>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</si>
  <si>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</si>
  <si>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</si>
  <si>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</si>
  <si>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</si>
  <si>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</si>
  <si>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</si>
  <si>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</si>
  <si>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</si>
  <si>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</si>
  <si>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</si>
  <si>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</si>
  <si>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</si>
  <si>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</si>
  <si>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</si>
  <si>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</si>
  <si>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</si>
  <si>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</si>
  <si>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</si>
  <si>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</si>
  <si>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</si>
  <si>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</si>
  <si>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</si>
  <si>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</si>
  <si>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</si>
  <si>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</si>
  <si>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</si>
  <si>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</si>
  <si>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</si>
  <si>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</si>
  <si>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</si>
  <si>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</si>
  <si>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</si>
  <si>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</si>
  <si>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</si>
  <si>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</si>
  <si>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</si>
  <si>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</si>
  <si>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</si>
  <si>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</si>
  <si>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</si>
  <si>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</si>
  <si>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</si>
  <si>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</si>
  <si>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</si>
  <si>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</si>
  <si>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</si>
  <si>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</si>
  <si>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</si>
  <si>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</si>
  <si>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</si>
  <si>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</si>
  <si>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</si>
  <si>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</si>
  <si>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</si>
  <si>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</si>
  <si>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</si>
  <si>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</si>
  <si>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</si>
  <si>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</si>
  <si>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</si>
  <si>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</si>
  <si>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</si>
  <si>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</si>
  <si>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</si>
  <si>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</si>
  <si>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</si>
  <si>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</si>
  <si>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</si>
  <si>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</si>
  <si>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</si>
  <si>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</si>
  <si>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</si>
  <si>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</si>
  <si>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</si>
  <si>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</si>
  <si>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</si>
  <si>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</si>
  <si>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</si>
  <si>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</si>
  <si>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</si>
  <si>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</si>
  <si>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</si>
  <si>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</si>
  <si>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</si>
  <si>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</si>
  <si>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</si>
  <si>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</si>
  <si>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</si>
  <si>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</si>
  <si>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</si>
  <si>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</si>
  <si>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</si>
  <si>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</si>
  <si>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</si>
  <si>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</si>
  <si>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</si>
  <si>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</si>
  <si>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</si>
  <si>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</si>
  <si>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</si>
  <si>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</si>
  <si>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</si>
  <si>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</si>
  <si>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</si>
  <si>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</si>
  <si>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</si>
  <si>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</si>
  <si>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</si>
  <si>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</si>
  <si>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</si>
  <si>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</si>
  <si>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</si>
  <si>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</si>
  <si>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</si>
  <si>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</si>
  <si>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</si>
  <si>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</si>
  <si>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</si>
  <si>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</si>
  <si>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</si>
  <si>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</si>
  <si>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</si>
  <si>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</si>
  <si>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</si>
  <si>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</si>
  <si>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</si>
  <si>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</si>
  <si>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</si>
  <si>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</si>
  <si>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</si>
  <si>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</si>
  <si>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</si>
  <si>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</si>
  <si>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</si>
  <si>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</si>
  <si>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</si>
  <si>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</si>
  <si>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</si>
  <si>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</si>
  <si>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</si>
  <si>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</si>
  <si>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</si>
  <si>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</si>
  <si>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</si>
  <si>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</si>
  <si>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</si>
  <si>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</si>
  <si>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</si>
  <si>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</si>
  <si>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</si>
  <si>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</si>
  <si>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</si>
  <si>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</si>
  <si>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</si>
  <si>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</si>
  <si>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</si>
  <si>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</si>
  <si>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</si>
  <si>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</si>
  <si>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</si>
  <si>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</si>
  <si>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</si>
  <si>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</si>
  <si>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</si>
  <si>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</si>
  <si>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</si>
  <si>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</si>
  <si>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</si>
  <si>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</si>
  <si>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</si>
  <si>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</si>
  <si>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</si>
  <si>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</si>
  <si>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</si>
  <si>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</si>
  <si>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</si>
  <si>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</si>
  <si>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</si>
  <si>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</si>
  <si>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</si>
  <si>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</si>
  <si>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</si>
  <si>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</si>
  <si>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</si>
  <si>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</si>
  <si>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</si>
  <si>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</si>
  <si>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</si>
  <si>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</si>
  <si>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</si>
  <si>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</si>
  <si>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</si>
  <si>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</si>
  <si>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</si>
  <si>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</si>
  <si>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</si>
  <si>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</si>
  <si>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</si>
  <si>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</si>
  <si>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</si>
  <si>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</si>
  <si>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</si>
  <si>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</si>
  <si>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</si>
  <si>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</si>
  <si>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</si>
  <si>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</si>
  <si>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</si>
  <si>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</si>
  <si>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</si>
  <si>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</si>
  <si>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</si>
  <si>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</si>
  <si>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</si>
  <si>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</si>
  <si>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</si>
  <si>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</si>
  <si>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</si>
  <si>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</si>
  <si>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</si>
  <si>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</si>
  <si>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</si>
  <si>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</si>
  <si>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</si>
  <si>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</si>
  <si>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</si>
  <si>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</si>
  <si>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</si>
  <si>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</si>
  <si>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</si>
  <si>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</si>
  <si>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</si>
  <si>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</si>
  <si>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</si>
  <si>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</si>
  <si>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</si>
  <si>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</si>
  <si>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</si>
  <si>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</si>
  <si>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</si>
  <si>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</si>
  <si>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</si>
  <si>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</si>
  <si>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</si>
  <si>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</si>
  <si>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</si>
  <si>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</si>
  <si>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</si>
  <si>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</si>
  <si>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</si>
  <si>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</si>
  <si>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</si>
  <si>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</si>
  <si>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</si>
  <si>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</si>
  <si>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</si>
  <si>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</si>
  <si>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</si>
  <si>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</si>
  <si>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</si>
  <si>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</si>
  <si>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</si>
  <si>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</si>
  <si>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</si>
  <si>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</si>
  <si>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</si>
  <si>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</si>
  <si>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</si>
  <si>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</si>
  <si>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</si>
  <si>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</si>
  <si>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</si>
  <si>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</si>
  <si>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</si>
  <si>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</si>
  <si>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</si>
  <si>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</si>
  <si>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</si>
  <si>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</si>
  <si>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</si>
  <si>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</si>
  <si>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</si>
  <si>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</si>
  <si>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</si>
  <si>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</si>
  <si>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</si>
  <si>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</si>
  <si>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</si>
  <si>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</si>
  <si>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</si>
  <si>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</si>
  <si>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</si>
  <si>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</si>
  <si>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</si>
  <si>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</si>
  <si>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</si>
  <si>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</si>
  <si>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</si>
  <si>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</si>
  <si>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</si>
  <si>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</si>
  <si>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</si>
  <si>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</si>
  <si>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</si>
  <si>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</si>
  <si>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</si>
  <si>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</si>
  <si>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</si>
  <si>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</si>
  <si>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</si>
  <si>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</si>
  <si>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</si>
  <si>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</si>
  <si>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</si>
  <si>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</si>
  <si>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</si>
  <si>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</si>
  <si>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</si>
  <si>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</si>
  <si>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</si>
  <si>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</si>
  <si>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</si>
  <si>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</si>
  <si>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</si>
  <si>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</si>
  <si>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</si>
  <si>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</si>
  <si>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</si>
  <si>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</si>
  <si>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</si>
  <si>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</si>
  <si>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</si>
  <si>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</si>
  <si>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</si>
  <si>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</si>
  <si>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</si>
  <si>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</si>
  <si>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</si>
  <si>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</si>
  <si>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</si>
  <si>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</si>
  <si>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</si>
  <si>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</si>
  <si>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</si>
  <si>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</si>
  <si>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</si>
  <si>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</si>
  <si>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</si>
  <si>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</si>
  <si>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</si>
  <si>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</si>
  <si>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</si>
  <si>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</si>
  <si>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</si>
  <si>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</si>
  <si>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</si>
  <si>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</si>
  <si>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</si>
  <si>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</si>
  <si>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</si>
  <si>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</si>
  <si>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</si>
  <si>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</si>
  <si>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</si>
  <si>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</si>
  <si>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</si>
  <si>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</si>
  <si>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</si>
  <si>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</si>
  <si>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</si>
  <si>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</si>
  <si>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</si>
  <si>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</si>
  <si>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</si>
  <si>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</si>
  <si>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</si>
  <si>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</si>
  <si>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</si>
  <si>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</si>
  <si>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</si>
  <si>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</si>
  <si>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</si>
  <si>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</si>
  <si>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</si>
  <si>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</si>
  <si>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</si>
  <si>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</si>
  <si>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</si>
  <si>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</si>
  <si>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</si>
  <si>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</si>
  <si>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</si>
  <si>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</si>
  <si>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</si>
  <si>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</si>
  <si>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</si>
  <si>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</si>
  <si>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</si>
  <si>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</si>
  <si>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</si>
  <si>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</si>
  <si>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</si>
  <si>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</si>
  <si>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</si>
  <si>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</si>
  <si>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</si>
  <si>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</si>
  <si>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</si>
  <si>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</si>
  <si>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</si>
  <si>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</si>
  <si>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</si>
  <si>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</si>
  <si>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</si>
  <si>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</si>
  <si>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</si>
  <si>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</si>
  <si>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</si>
  <si>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</si>
  <si>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</si>
  <si>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</si>
  <si>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</si>
  <si>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</si>
  <si>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</si>
  <si>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</si>
  <si>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</si>
  <si>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</si>
  <si>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</si>
  <si>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</si>
  <si>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</si>
  <si>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</si>
  <si>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</si>
  <si>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</si>
  <si>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</si>
  <si>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</si>
  <si>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</si>
  <si>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</si>
  <si>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</si>
  <si>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</si>
  <si>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</si>
  <si>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</si>
  <si>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</si>
  <si>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</si>
  <si>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</si>
  <si>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</si>
  <si>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</si>
  <si>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</si>
  <si>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</si>
  <si>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</si>
  <si>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</si>
  <si>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</si>
  <si>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</si>
  <si>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</si>
  <si>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</si>
  <si>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</si>
  <si>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</si>
  <si>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</si>
  <si>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</si>
  <si>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</si>
  <si>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</si>
  <si>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</si>
  <si>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</si>
  <si>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</si>
  <si>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</si>
  <si>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</si>
  <si>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</si>
  <si>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</si>
  <si>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</si>
  <si>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</si>
  <si>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</si>
  <si>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</si>
  <si>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</si>
  <si>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</si>
  <si>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</si>
  <si>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</si>
  <si>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</si>
  <si>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</si>
  <si>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</si>
  <si>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</si>
  <si>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</si>
  <si>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</si>
  <si>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</si>
  <si>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</si>
  <si>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</si>
  <si>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</si>
  <si>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</si>
  <si>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</si>
  <si>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</si>
  <si>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</si>
  <si>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</si>
  <si>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</si>
  <si>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</si>
  <si>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</si>
  <si>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</si>
  <si>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</si>
  <si>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</si>
  <si>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</si>
  <si>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</si>
  <si>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</si>
  <si>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</si>
  <si>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</si>
  <si>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</si>
  <si>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</si>
  <si>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</si>
  <si>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</si>
  <si>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</si>
  <si>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</si>
  <si>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</si>
  <si>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</si>
  <si>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</si>
  <si>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</si>
  <si>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</si>
  <si>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</si>
  <si>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</si>
  <si>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</si>
  <si>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</si>
  <si>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</si>
  <si>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</si>
  <si>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</si>
  <si>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</si>
  <si>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</si>
  <si>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</si>
  <si>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</si>
  <si>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</si>
  <si>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</si>
  <si>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</si>
  <si>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</si>
  <si>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</si>
  <si>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</si>
  <si>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</si>
  <si>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</si>
  <si>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</si>
  <si>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</si>
  <si>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</si>
  <si>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</si>
  <si>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</si>
  <si>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</si>
  <si>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</si>
  <si>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</si>
  <si>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</si>
  <si>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</si>
  <si>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</si>
  <si>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</si>
  <si>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</si>
  <si>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</si>
  <si>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</si>
  <si>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</si>
  <si>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</si>
  <si>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</si>
  <si>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</si>
  <si>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</si>
  <si>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</si>
  <si>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</si>
  <si>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</si>
  <si>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</si>
  <si>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</si>
  <si>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</si>
  <si>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</si>
  <si>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</si>
  <si>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</si>
  <si>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</si>
  <si>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</si>
  <si>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</si>
  <si>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</si>
  <si>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</si>
  <si>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</si>
  <si>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</si>
  <si>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</si>
  <si>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</si>
  <si>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</si>
  <si>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</si>
  <si>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</si>
  <si>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</si>
  <si>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</si>
  <si>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</si>
  <si>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</si>
  <si>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</si>
  <si>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</si>
  <si>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</si>
  <si>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</si>
  <si>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</si>
  <si>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</si>
  <si>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</si>
  <si>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</si>
  <si>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</si>
  <si>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</si>
  <si>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</si>
  <si>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</si>
  <si>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</si>
  <si>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</si>
  <si>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</si>
  <si>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</si>
  <si>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</si>
  <si>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</si>
  <si>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</si>
  <si>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</si>
  <si>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</si>
  <si>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</si>
  <si>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</si>
  <si>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</si>
  <si>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</si>
  <si>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</si>
  <si>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</si>
  <si>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</si>
  <si>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</si>
  <si>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</si>
  <si>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</si>
  <si>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</si>
  <si>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</si>
  <si>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</si>
  <si>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</si>
  <si>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</si>
  <si>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</si>
  <si>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</si>
  <si>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</si>
  <si>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</si>
  <si>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</si>
  <si>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</si>
  <si>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</si>
  <si>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</si>
  <si>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</si>
  <si>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</si>
  <si>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</si>
  <si>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</si>
  <si>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</si>
  <si>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</si>
  <si>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</si>
  <si>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</si>
  <si>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</si>
  <si>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</si>
  <si>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</si>
  <si>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</si>
  <si>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</si>
  <si>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</si>
  <si>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</si>
  <si>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</si>
  <si>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</si>
  <si>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</si>
  <si>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</si>
  <si>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</si>
  <si>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</si>
  <si>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</si>
  <si>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</si>
  <si>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</si>
  <si>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</si>
  <si>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</si>
  <si>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</si>
  <si>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</si>
  <si>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</si>
  <si>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</si>
  <si>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</si>
  <si>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</si>
  <si>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</si>
  <si>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</si>
  <si>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</si>
  <si>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</si>
  <si>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</si>
  <si>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</si>
  <si>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</si>
  <si>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</si>
  <si>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</si>
  <si>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</si>
  <si>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</si>
  <si>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</si>
  <si>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</si>
  <si>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</si>
  <si>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</si>
  <si>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</si>
  <si>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</si>
  <si>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</si>
  <si>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</si>
  <si>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</si>
  <si>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</si>
  <si>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</si>
  <si>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</si>
  <si>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</si>
  <si>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</si>
  <si>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</si>
  <si>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</si>
  <si>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</si>
  <si>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</si>
  <si>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</si>
  <si>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</si>
  <si>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</si>
  <si>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</si>
  <si>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</si>
  <si>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</si>
  <si>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</si>
  <si>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</si>
  <si>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</si>
  <si>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</si>
  <si>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</si>
  <si>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</si>
  <si>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</si>
  <si>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</si>
  <si>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</si>
  <si>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</si>
  <si>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</si>
  <si>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</si>
  <si>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</si>
  <si>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</si>
  <si>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</si>
  <si>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</si>
  <si>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</si>
  <si>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</si>
  <si>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</si>
  <si>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</si>
  <si>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</si>
  <si>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</si>
  <si>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</si>
  <si>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</si>
  <si>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</si>
  <si>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</si>
  <si>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</si>
  <si>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</si>
  <si>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</si>
  <si>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</si>
  <si>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</si>
  <si>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</si>
  <si>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</si>
  <si>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</si>
  <si>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</si>
  <si>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</si>
  <si>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</si>
  <si>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</si>
  <si>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</si>
  <si>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</si>
  <si>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</si>
  <si>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</si>
  <si>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</si>
  <si>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</si>
  <si>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</si>
  <si>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</si>
  <si>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</si>
  <si>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</si>
  <si>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</si>
  <si>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</si>
  <si>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</si>
  <si>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</si>
  <si>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</si>
  <si>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</si>
  <si>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</si>
  <si>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</si>
  <si>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</si>
  <si>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</si>
  <si>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</si>
  <si>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</si>
  <si>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</si>
  <si>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</si>
  <si>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</si>
  <si>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</si>
  <si>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</si>
  <si>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</si>
  <si>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</si>
  <si>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</si>
  <si>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</si>
  <si>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</si>
  <si>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</si>
  <si>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</si>
  <si>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</si>
  <si>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</si>
  <si>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</si>
  <si>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</si>
  <si>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</si>
  <si>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</si>
  <si>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</si>
  <si>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</si>
  <si>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</si>
  <si>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</si>
  <si>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</si>
  <si>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</si>
  <si>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</si>
  <si>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</si>
  <si>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</si>
  <si>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</si>
  <si>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</si>
  <si>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</si>
  <si>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</si>
  <si>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</si>
  <si>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</si>
  <si>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</si>
  <si>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</si>
  <si>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</si>
  <si>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</si>
  <si>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</si>
  <si>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</si>
  <si>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</si>
  <si>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</si>
  <si>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</si>
  <si>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</si>
  <si>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</si>
  <si>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</si>
  <si>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</si>
  <si>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</si>
  <si>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</si>
  <si>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</si>
  <si>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</si>
  <si>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</si>
  <si>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</si>
  <si>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</si>
  <si>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</si>
  <si>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</si>
  <si>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</si>
  <si>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</si>
  <si>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</si>
  <si>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</si>
  <si>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</si>
  <si>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</si>
  <si>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</si>
  <si>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</si>
  <si>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</si>
  <si>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</si>
  <si>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</si>
  <si>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</si>
  <si>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</si>
  <si>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</si>
  <si>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</si>
  <si>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</si>
  <si>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</si>
  <si>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</si>
  <si>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</si>
  <si>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</si>
  <si>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</si>
  <si>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</si>
  <si>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</si>
  <si>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</si>
  <si>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</si>
  <si>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</si>
  <si>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</si>
  <si>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</si>
  <si>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</si>
  <si>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</si>
  <si>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</si>
  <si>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</si>
  <si>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</si>
  <si>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</si>
  <si>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</si>
  <si>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</si>
  <si>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</si>
  <si>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</si>
  <si>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</si>
  <si>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</si>
  <si>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</si>
  <si>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</si>
  <si>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</si>
  <si>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</si>
  <si>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</si>
  <si>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</si>
  <si>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</si>
  <si>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</si>
  <si>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</si>
  <si>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</si>
  <si>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</si>
  <si>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</si>
  <si>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</si>
  <si>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</si>
  <si>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</si>
  <si>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</si>
  <si>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</si>
  <si>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</si>
  <si>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</si>
  <si>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</si>
  <si>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</si>
  <si>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</si>
  <si>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</si>
  <si>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</si>
  <si>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</si>
  <si>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</si>
  <si>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</si>
  <si>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</si>
  <si>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</si>
  <si>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</si>
  <si>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</si>
  <si>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</si>
  <si>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</si>
  <si>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</si>
  <si>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</si>
  <si>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</si>
  <si>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</si>
  <si>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</si>
  <si>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</si>
  <si>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</si>
  <si>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</si>
  <si>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</si>
  <si>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</si>
  <si>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</si>
  <si>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</si>
  <si>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</si>
  <si>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</si>
  <si>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</si>
  <si>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</si>
  <si>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</si>
  <si>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</si>
  <si>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</si>
  <si>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</si>
  <si>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</si>
  <si>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</si>
  <si>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</si>
  <si>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</si>
  <si>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</si>
  <si>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</si>
  <si>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</si>
  <si>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</si>
  <si>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</si>
  <si>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</si>
  <si>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</si>
  <si>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</si>
  <si>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</si>
  <si>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</si>
  <si>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</si>
  <si>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</si>
  <si>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</si>
  <si>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</si>
  <si>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</si>
  <si>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</si>
  <si>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</si>
  <si>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</si>
  <si>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</si>
  <si>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</si>
  <si>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</si>
  <si>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</si>
  <si>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</si>
  <si>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</si>
  <si>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</si>
  <si>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</si>
  <si>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</si>
  <si>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</si>
  <si>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</si>
  <si>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</si>
  <si>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</si>
  <si>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</si>
  <si>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</si>
  <si>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</si>
  <si>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</si>
  <si>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</si>
  <si>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</si>
  <si>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</si>
  <si>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</si>
  <si>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</si>
  <si>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</si>
  <si>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</si>
  <si>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</si>
  <si>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</si>
  <si>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</si>
  <si>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</si>
  <si>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</si>
  <si>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</si>
  <si>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</si>
  <si>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</si>
  <si>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</si>
  <si>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</si>
  <si>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</si>
  <si>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</si>
  <si>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</si>
  <si>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</si>
  <si>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</si>
  <si>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</si>
  <si>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</si>
  <si>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</si>
  <si>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</si>
  <si>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</si>
  <si>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</si>
  <si>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</si>
  <si>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</si>
  <si>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</si>
  <si>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</si>
  <si>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</si>
  <si>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</si>
  <si>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</si>
  <si>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</si>
  <si>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</si>
  <si>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</si>
  <si>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</si>
  <si>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</si>
  <si>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</si>
  <si>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</si>
  <si>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</si>
  <si>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</si>
  <si>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</si>
  <si>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</si>
  <si>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</si>
  <si>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</si>
  <si>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</si>
  <si>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</si>
  <si>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</si>
  <si>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</si>
  <si>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</si>
  <si>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</si>
  <si>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</si>
  <si>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</si>
  <si>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</si>
  <si>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</si>
  <si>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</si>
  <si>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</si>
  <si>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</si>
  <si>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</si>
  <si>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</si>
  <si>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</si>
  <si>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</si>
  <si>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</si>
  <si>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</si>
  <si>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</si>
  <si>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</si>
  <si>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</si>
  <si>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</si>
  <si>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</si>
  <si>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</si>
  <si>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</si>
  <si>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</si>
  <si>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</si>
  <si>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</si>
  <si>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</si>
  <si>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</si>
  <si>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</si>
  <si>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</si>
  <si>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</si>
  <si>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</si>
  <si>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</si>
  <si>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</si>
  <si>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</si>
  <si>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</si>
  <si>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</si>
  <si>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</si>
  <si>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</si>
  <si>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</si>
  <si>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</si>
  <si>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</si>
  <si>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</si>
  <si>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</si>
  <si>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</si>
  <si>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</si>
  <si>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</si>
  <si>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</si>
  <si>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</si>
  <si>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</si>
  <si>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</si>
  <si>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</si>
  <si>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</si>
  <si>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</si>
  <si>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</si>
  <si>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</si>
  <si>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</si>
  <si>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</si>
  <si>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</si>
  <si>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</si>
  <si>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</si>
  <si>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</si>
  <si>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</si>
  <si>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</si>
  <si>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</si>
  <si>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</si>
  <si>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</si>
  <si>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</si>
  <si>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</si>
  <si>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</si>
  <si>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</si>
  <si>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</si>
  <si>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</si>
  <si>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</si>
  <si>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</si>
  <si>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</si>
  <si>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</si>
  <si>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</si>
  <si>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</si>
  <si>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</si>
  <si>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</si>
  <si>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</si>
  <si>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</si>
  <si>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</si>
  <si>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</si>
  <si>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</si>
  <si>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</si>
  <si>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</si>
  <si>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</si>
  <si>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</si>
  <si>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</si>
  <si>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</si>
  <si>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</si>
  <si>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</si>
  <si>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</si>
  <si>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</si>
  <si>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</si>
  <si>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</si>
  <si>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</si>
  <si>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</si>
  <si>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</si>
  <si>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</si>
  <si>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</si>
  <si>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</si>
  <si>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</si>
  <si>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</si>
  <si>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</si>
  <si>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</si>
  <si>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</si>
  <si>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</si>
  <si>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</si>
  <si>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</si>
  <si>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</si>
  <si>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</si>
  <si>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</si>
  <si>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</si>
  <si>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</si>
  <si>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</si>
  <si>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</si>
  <si>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</si>
  <si>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</si>
  <si>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</si>
  <si>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</si>
  <si>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</si>
  <si>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</si>
  <si>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</si>
  <si>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</si>
  <si>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</si>
  <si>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</si>
  <si>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</si>
  <si>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</si>
  <si>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</si>
  <si>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</si>
  <si>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</si>
  <si>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</si>
  <si>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</si>
  <si>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</si>
  <si>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</si>
  <si>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</si>
  <si>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</si>
  <si>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</si>
  <si>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</si>
  <si>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</si>
  <si>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</si>
  <si>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</si>
  <si>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</si>
  <si>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</si>
  <si>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</si>
  <si>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</si>
  <si>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</si>
  <si>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</si>
  <si>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</si>
  <si>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</si>
  <si>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</si>
  <si>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</si>
  <si>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</si>
  <si>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</si>
  <si>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</si>
  <si>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</si>
  <si>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</si>
  <si>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</si>
  <si>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</si>
  <si>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</si>
  <si>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</si>
  <si>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</si>
  <si>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</si>
  <si>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</si>
  <si>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</si>
  <si>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</si>
  <si>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</si>
  <si>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</si>
  <si>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</si>
  <si>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</si>
  <si>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</si>
  <si>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</si>
  <si>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</si>
  <si>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</si>
  <si>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</si>
  <si>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</si>
  <si>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</si>
  <si>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</si>
  <si>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</si>
  <si>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</si>
  <si>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</si>
  <si>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</si>
  <si>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</si>
  <si>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</si>
  <si>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</si>
  <si>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</si>
  <si>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</si>
  <si>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</si>
  <si>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</si>
  <si>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</si>
  <si>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</si>
  <si>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</si>
  <si>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</si>
  <si>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</si>
  <si>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</si>
  <si>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</si>
  <si>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</si>
  <si>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</si>
  <si>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</si>
  <si>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</si>
  <si>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</si>
  <si>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</si>
  <si>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</si>
  <si>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</si>
  <si>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</si>
  <si>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</si>
  <si>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</si>
  <si>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</si>
  <si>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</si>
  <si>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</si>
  <si>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</si>
  <si>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</si>
  <si>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</si>
  <si>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</si>
  <si>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</si>
  <si>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</si>
  <si>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</si>
  <si>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</si>
  <si>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</si>
  <si>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</si>
  <si>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</si>
  <si>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</si>
  <si>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</si>
  <si>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</si>
  <si>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</si>
  <si>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</si>
  <si>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</si>
  <si>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</si>
  <si>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</si>
  <si>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</si>
  <si>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</si>
  <si>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</si>
  <si>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</si>
  <si>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</si>
  <si>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</si>
  <si>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</si>
  <si>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</si>
  <si>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</si>
  <si>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</si>
  <si>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</si>
  <si>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</si>
  <si>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</si>
  <si>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</si>
  <si>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</si>
  <si>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</si>
  <si>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</si>
  <si>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</si>
  <si>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</si>
  <si>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</si>
  <si>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</si>
  <si>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</si>
  <si>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</si>
  <si>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</si>
  <si>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</si>
  <si>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</si>
  <si>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</si>
  <si>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</si>
  <si>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</si>
  <si>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</si>
  <si>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</si>
  <si>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</si>
  <si>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</si>
  <si>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</si>
  <si>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</si>
  <si>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</si>
  <si>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</si>
  <si>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</si>
  <si>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</si>
  <si>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</si>
  <si>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</si>
  <si>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</si>
  <si>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</si>
  <si>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</si>
  <si>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</si>
  <si>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</si>
  <si>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</si>
  <si>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</si>
  <si>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</si>
  <si>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</si>
  <si>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</si>
  <si>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</si>
  <si>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</si>
  <si>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</si>
  <si>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</si>
  <si>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</si>
  <si>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</si>
  <si>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</si>
  <si>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</si>
  <si>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</si>
  <si>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</si>
  <si>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</si>
  <si>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</si>
  <si>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</si>
  <si>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</si>
  <si>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</si>
  <si>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</si>
  <si>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</si>
  <si>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</si>
  <si>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</si>
  <si>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</si>
  <si>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</si>
  <si>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</si>
  <si>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</si>
  <si>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</si>
  <si>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</si>
  <si>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</si>
  <si>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</si>
  <si>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</si>
  <si>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</si>
  <si>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</si>
  <si>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</si>
  <si>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</si>
  <si>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</si>
  <si>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</si>
  <si>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</si>
  <si>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</si>
  <si>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</si>
  <si>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</si>
  <si>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</si>
  <si>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</si>
  <si>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</si>
  <si>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</si>
  <si>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</si>
  <si>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</si>
  <si>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</si>
  <si>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</si>
  <si>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</si>
  <si>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</si>
  <si>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</si>
  <si>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</si>
  <si>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</si>
  <si>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</si>
  <si>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</si>
  <si>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</si>
  <si>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</si>
  <si>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</si>
  <si>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</si>
  <si>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</si>
  <si>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</si>
  <si>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</si>
  <si>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</si>
  <si>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</si>
  <si>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</si>
  <si>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</si>
  <si>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</si>
  <si>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</si>
  <si>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</si>
  <si>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</si>
  <si>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</si>
  <si>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</si>
  <si>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</si>
  <si>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</si>
  <si>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</si>
  <si>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</si>
  <si>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</si>
  <si>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</si>
  <si>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</si>
  <si>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</si>
  <si>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</si>
  <si>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</si>
  <si>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</si>
  <si>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</si>
  <si>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</si>
  <si>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</si>
  <si>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</si>
  <si>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</si>
  <si>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</si>
  <si>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</si>
  <si>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</si>
  <si>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</si>
  <si>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</si>
  <si>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</si>
  <si>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</si>
  <si>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</si>
  <si>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</si>
  <si>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</si>
  <si>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</si>
  <si>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</si>
  <si>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</si>
  <si>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</si>
  <si>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</si>
  <si>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</si>
  <si>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</si>
  <si>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</si>
  <si>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</si>
  <si>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</si>
  <si>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</si>
  <si>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</si>
  <si>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</si>
  <si>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</si>
  <si>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</si>
  <si>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</si>
  <si>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</si>
  <si>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</si>
  <si>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</si>
  <si>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</si>
  <si>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</si>
  <si>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</si>
  <si>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</si>
  <si>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</si>
  <si>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</si>
  <si>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</si>
  <si>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</si>
  <si>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</si>
  <si>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</si>
  <si>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</si>
  <si>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</si>
  <si>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</si>
  <si>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</si>
  <si>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</si>
  <si>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</si>
  <si>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</si>
  <si>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</si>
  <si>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</si>
  <si>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</si>
  <si>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</si>
  <si>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</si>
  <si>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</si>
  <si>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</si>
  <si>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</si>
  <si>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</si>
  <si>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</si>
  <si>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</si>
  <si>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</si>
  <si>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</si>
  <si>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</si>
  <si>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</si>
  <si>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</si>
  <si>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</si>
  <si>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</si>
  <si>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</si>
  <si>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</si>
  <si>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</si>
  <si>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</si>
  <si>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</si>
  <si>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</si>
  <si>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</si>
  <si>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</si>
  <si>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</si>
  <si>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</si>
  <si>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</si>
  <si>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</si>
  <si>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</si>
  <si>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</si>
  <si>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</si>
  <si>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</si>
  <si>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</si>
  <si>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</si>
  <si>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</si>
  <si>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</si>
  <si>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</si>
  <si>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</si>
  <si>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</si>
  <si>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</si>
  <si>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</si>
  <si>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</si>
  <si>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</si>
  <si>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</si>
  <si>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</si>
  <si>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</si>
  <si>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</si>
  <si>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</si>
  <si>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</si>
  <si>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</si>
  <si>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</si>
  <si>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</si>
  <si>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</si>
  <si>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</si>
  <si>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</si>
  <si>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</si>
  <si>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</si>
  <si>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</si>
  <si>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</si>
  <si>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</si>
  <si>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</si>
  <si>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</si>
  <si>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</si>
  <si>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</si>
  <si>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</si>
  <si>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</si>
  <si>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</si>
  <si>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</si>
  <si>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</si>
  <si>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</si>
  <si>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</si>
  <si>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</si>
  <si>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</si>
  <si>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</si>
  <si>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</si>
  <si>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</si>
  <si>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</si>
  <si>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</si>
  <si>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</si>
  <si>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</si>
  <si>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</si>
  <si>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</si>
  <si>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</si>
  <si>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</si>
  <si>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</si>
  <si>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</si>
  <si>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</si>
  <si>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</si>
  <si>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</si>
  <si>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</si>
  <si>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</si>
  <si>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</si>
  <si>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</si>
  <si>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</si>
  <si>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</si>
  <si>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</si>
  <si>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</si>
  <si>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</si>
  <si>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</si>
  <si>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</si>
  <si>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</si>
  <si>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</si>
  <si>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</si>
  <si>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</si>
  <si>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</si>
  <si>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</si>
  <si>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</si>
  <si>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</si>
  <si>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</si>
  <si>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</si>
  <si>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</si>
  <si>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</si>
  <si>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</si>
  <si>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</si>
  <si>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</si>
  <si>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</si>
  <si>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</si>
  <si>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</si>
  <si>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</si>
  <si>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</si>
  <si>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</si>
  <si>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</si>
  <si>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</si>
  <si>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</si>
  <si>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</si>
  <si>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</si>
  <si>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</si>
  <si>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</si>
  <si>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</si>
  <si>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</si>
  <si>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</si>
  <si>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</si>
  <si>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</si>
  <si>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</si>
  <si>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</si>
  <si>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</si>
  <si>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</si>
  <si>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</si>
  <si>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</si>
  <si>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</si>
  <si>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</si>
  <si>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</si>
  <si>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</si>
  <si>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</si>
  <si>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</si>
  <si>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</si>
  <si>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</si>
  <si>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</si>
  <si>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</si>
  <si>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</si>
  <si>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</si>
  <si>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</si>
  <si>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</si>
  <si>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</si>
  <si>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</si>
  <si>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</si>
  <si>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</si>
  <si>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</si>
  <si>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</si>
  <si>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</si>
  <si>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</si>
  <si>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</si>
  <si>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</si>
  <si>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</si>
  <si>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</si>
  <si>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</si>
  <si>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</si>
  <si>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</si>
  <si>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</si>
  <si>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</si>
  <si>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</si>
  <si>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</si>
  <si>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</si>
  <si>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</si>
  <si>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</si>
  <si>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</si>
  <si>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</si>
  <si>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</si>
  <si>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</si>
  <si>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</si>
  <si>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</si>
  <si>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</si>
  <si>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</si>
  <si>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</si>
  <si>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</si>
  <si>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</si>
  <si>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</si>
  <si>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</si>
  <si>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</si>
  <si>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</si>
  <si>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</si>
  <si>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</si>
  <si>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</si>
  <si>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</si>
  <si>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</si>
  <si>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</si>
  <si>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</si>
  <si>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</si>
  <si>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</si>
  <si>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</si>
  <si>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</si>
  <si>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</si>
  <si>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</si>
  <si>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</si>
  <si>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</si>
  <si>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</si>
  <si>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</si>
  <si>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</si>
  <si>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</si>
  <si>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</si>
  <si>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</si>
  <si>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</si>
  <si>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</si>
  <si>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</si>
  <si>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</si>
  <si>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</si>
  <si>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</si>
  <si>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</si>
  <si>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</si>
  <si>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</si>
  <si>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</si>
  <si>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</si>
  <si>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</si>
  <si>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</si>
  <si>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</si>
  <si>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</si>
  <si>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</si>
  <si>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</si>
  <si>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</si>
  <si>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</si>
  <si>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</si>
  <si>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</si>
  <si>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</si>
  <si>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</si>
  <si>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</si>
  <si>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</si>
  <si>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</si>
  <si>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</si>
  <si>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</si>
  <si>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</si>
  <si>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</si>
  <si>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</si>
  <si>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</si>
  <si>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</si>
  <si>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</si>
  <si>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</si>
  <si>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</si>
  <si>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</si>
  <si>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</si>
  <si>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</si>
  <si>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</si>
  <si>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</si>
  <si>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</si>
  <si>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</si>
  <si>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</si>
  <si>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</si>
  <si>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</si>
  <si>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</si>
  <si>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</si>
  <si>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</si>
  <si>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</si>
  <si>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</si>
  <si>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</si>
  <si>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</si>
  <si>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</si>
  <si>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</si>
  <si>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</si>
  <si>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</si>
  <si>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</si>
  <si>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</si>
  <si>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</si>
  <si>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</si>
  <si>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</si>
  <si>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</si>
  <si>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</si>
  <si>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</si>
  <si>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</si>
  <si>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</si>
  <si>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</si>
  <si>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</si>
  <si>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</si>
  <si>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</si>
  <si>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</si>
  <si>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</si>
  <si>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</si>
  <si>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</si>
  <si>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</si>
  <si>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</si>
  <si>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</si>
  <si>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</si>
  <si>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</si>
  <si>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</si>
  <si>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</si>
  <si>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</si>
  <si>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</si>
  <si>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</si>
  <si>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</si>
  <si>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</si>
  <si>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</si>
  <si>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</si>
  <si>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</si>
  <si>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</si>
  <si>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</si>
  <si>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</si>
  <si>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</si>
  <si>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</si>
  <si>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</si>
  <si>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</si>
  <si>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</si>
  <si>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</si>
  <si>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</si>
  <si>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</si>
  <si>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</si>
  <si>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</si>
  <si>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</si>
  <si>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</si>
  <si>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</si>
  <si>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</si>
  <si>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</si>
  <si>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</si>
  <si>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</si>
  <si>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</si>
  <si>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</si>
  <si>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</si>
  <si>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</si>
  <si>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</si>
  <si>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</si>
  <si>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</si>
  <si>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</si>
  <si>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</si>
  <si>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</si>
  <si>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</si>
  <si>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</si>
  <si>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</si>
  <si>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</si>
  <si>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</si>
  <si>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</si>
  <si>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</si>
  <si>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</si>
  <si>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</si>
  <si>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</si>
  <si>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</si>
  <si>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</si>
  <si>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</si>
  <si>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</si>
  <si>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</si>
  <si>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</si>
  <si>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</si>
  <si>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</si>
  <si>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</si>
  <si>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</si>
  <si>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</si>
  <si>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</si>
  <si>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</si>
  <si>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</si>
  <si>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</si>
  <si>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</si>
  <si>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</si>
  <si>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</si>
  <si>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</si>
  <si>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</si>
  <si>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</si>
  <si>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</si>
  <si>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</si>
  <si>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</si>
  <si>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</si>
  <si>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</si>
  <si>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</si>
  <si>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</si>
  <si>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</si>
  <si>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</si>
  <si>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</si>
  <si>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</si>
  <si>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</si>
  <si>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</si>
  <si>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</si>
  <si>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</si>
  <si>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</si>
  <si>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</si>
  <si>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</si>
  <si>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</si>
  <si>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</si>
  <si>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</si>
  <si>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</si>
  <si>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</si>
  <si>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</si>
  <si>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</si>
  <si>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</si>
  <si>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</si>
  <si>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</si>
  <si>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</si>
  <si>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</si>
  <si>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</si>
  <si>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</si>
  <si>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</si>
  <si>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</si>
  <si>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</si>
  <si>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</si>
  <si>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</si>
  <si>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</si>
  <si>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</si>
  <si>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</si>
  <si>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</si>
  <si>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</si>
  <si>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</si>
  <si>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</si>
  <si>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</si>
  <si>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</si>
  <si>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</si>
  <si>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</si>
  <si>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</si>
  <si>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</si>
  <si>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</si>
  <si>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</si>
  <si>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</si>
  <si>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</si>
  <si>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</si>
  <si>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</si>
  <si>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</si>
  <si>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</si>
  <si>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</si>
  <si>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</si>
  <si>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</si>
  <si>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</si>
  <si>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</si>
  <si>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</si>
  <si>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</si>
  <si>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</si>
  <si>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</si>
  <si>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</si>
  <si>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</si>
  <si>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</si>
  <si>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</si>
  <si>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</si>
  <si>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</si>
  <si>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</si>
  <si>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</si>
  <si>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</si>
  <si>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</si>
  <si>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</si>
  <si>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</si>
  <si>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</si>
  <si>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</si>
  <si>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</si>
  <si>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</si>
  <si>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</si>
  <si>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</si>
  <si>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</si>
  <si>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</si>
  <si>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</si>
  <si>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</si>
  <si>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</si>
  <si>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</si>
  <si>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</si>
  <si>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</si>
  <si>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</si>
  <si>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</si>
  <si>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</si>
  <si>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</si>
  <si>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</si>
  <si>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</si>
  <si>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</si>
  <si>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</si>
  <si>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</si>
  <si>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</si>
  <si>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</si>
  <si>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</si>
  <si>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</si>
  <si>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</si>
  <si>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</si>
  <si>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</si>
  <si>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</si>
  <si>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</si>
  <si>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</si>
  <si>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</si>
  <si>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</si>
  <si>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</si>
  <si>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</si>
  <si>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</si>
  <si>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</si>
  <si>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</si>
  <si>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</si>
  <si>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</si>
  <si>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</si>
  <si>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</si>
  <si>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</si>
  <si>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</si>
  <si>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</si>
  <si>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</si>
  <si>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</si>
  <si>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</si>
  <si>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</si>
  <si>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</si>
  <si>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</si>
  <si>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</si>
  <si>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</si>
  <si>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</si>
  <si>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</si>
  <si>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</si>
  <si>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</si>
  <si>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</si>
  <si>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</si>
  <si>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</si>
  <si>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</si>
  <si>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</si>
  <si>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</si>
  <si>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</si>
  <si>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</si>
  <si>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</si>
  <si>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</si>
  <si>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</si>
  <si>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</si>
  <si>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</si>
  <si>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</si>
  <si>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</si>
  <si>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</si>
  <si>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</si>
  <si>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</si>
  <si>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</si>
  <si>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</si>
  <si>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</si>
  <si>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</si>
  <si>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</si>
  <si>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</si>
  <si>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</si>
  <si>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</si>
  <si>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</si>
  <si>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</si>
  <si>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</si>
  <si>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</si>
  <si>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</si>
  <si>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</si>
  <si>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</si>
  <si>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</si>
  <si>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</si>
  <si>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</si>
  <si>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</si>
  <si>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</si>
  <si>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</si>
  <si>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</si>
  <si>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</si>
  <si>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</si>
  <si>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</si>
  <si>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</si>
  <si>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</si>
  <si>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</si>
  <si>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</si>
  <si>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</si>
  <si>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</si>
  <si>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</si>
  <si>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</si>
  <si>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</si>
  <si>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</si>
  <si>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</si>
  <si>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</si>
  <si>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</si>
  <si>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</si>
  <si>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</si>
  <si>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</si>
  <si>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</si>
  <si>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</si>
  <si>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</si>
  <si>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</si>
  <si>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</si>
  <si>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</si>
  <si>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</si>
  <si>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</si>
  <si>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</si>
  <si>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</si>
  <si>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</si>
  <si>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</si>
  <si>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</si>
  <si>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</si>
  <si>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</si>
  <si>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</si>
  <si>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</si>
  <si>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</si>
  <si>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</si>
  <si>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</si>
  <si>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</si>
  <si>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</si>
  <si>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</si>
  <si>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</si>
  <si>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</si>
  <si>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</si>
  <si>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</si>
  <si>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</si>
  <si>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</si>
  <si>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</si>
  <si>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</si>
  <si>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</si>
  <si>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</si>
  <si>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</si>
  <si>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</si>
  <si>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</si>
  <si>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</si>
  <si>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</si>
  <si>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</si>
  <si>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</si>
  <si>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</si>
  <si>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</si>
  <si>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</si>
  <si>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</si>
  <si>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</si>
  <si>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</si>
  <si>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</si>
  <si>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</si>
  <si>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</si>
  <si>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</si>
  <si>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</si>
  <si>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</si>
  <si>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</si>
  <si>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</si>
  <si>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</si>
  <si>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</si>
  <si>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</si>
  <si>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</si>
  <si>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</si>
  <si>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</si>
  <si>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</si>
  <si>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</si>
  <si>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</si>
  <si>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</si>
  <si>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</si>
  <si>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</si>
  <si>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</si>
  <si>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</si>
  <si>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</si>
  <si>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</si>
  <si>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</si>
  <si>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</si>
  <si>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</si>
  <si>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</si>
  <si>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</si>
  <si>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</si>
  <si>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</si>
  <si>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</si>
  <si>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</si>
  <si>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</si>
  <si>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</si>
  <si>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</si>
  <si>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</si>
  <si>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</si>
  <si>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</si>
  <si>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</si>
  <si>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</si>
  <si>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</si>
  <si>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</si>
  <si>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</si>
  <si>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</si>
  <si>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</si>
  <si>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</si>
  <si>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</si>
  <si>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</si>
  <si>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</si>
  <si>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</si>
  <si>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</si>
  <si>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</si>
  <si>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</si>
  <si>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</si>
  <si>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</si>
  <si>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</si>
  <si>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</si>
  <si>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</si>
  <si>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</si>
  <si>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</si>
  <si>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</si>
  <si>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</si>
  <si>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</si>
  <si>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</si>
  <si>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</si>
  <si>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</si>
  <si>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</si>
  <si>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</si>
  <si>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</si>
  <si>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</si>
  <si>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</si>
  <si>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</si>
  <si>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</si>
  <si>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</si>
  <si>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</si>
  <si>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</si>
  <si>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</si>
  <si>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</si>
  <si>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</si>
  <si>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</si>
  <si>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</si>
  <si>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</si>
  <si>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</si>
  <si>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</si>
  <si>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</si>
  <si>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</si>
  <si>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</si>
  <si>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</si>
  <si>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</si>
  <si>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</si>
  <si>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</si>
  <si>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</si>
  <si>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</si>
  <si>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</si>
  <si>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</si>
  <si>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</si>
  <si>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</si>
  <si>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</si>
  <si>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</si>
  <si>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</si>
  <si>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</si>
  <si>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</si>
  <si>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</si>
  <si>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</si>
  <si>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</si>
  <si>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</si>
  <si>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</si>
  <si>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</si>
  <si>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</si>
  <si>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</si>
  <si>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</si>
  <si>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</si>
  <si>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</si>
  <si>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</si>
  <si>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</si>
  <si>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</si>
  <si>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</si>
  <si>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</si>
  <si>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</si>
  <si>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</si>
  <si>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</si>
  <si>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</si>
  <si>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</si>
  <si>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</si>
  <si>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</si>
  <si>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</si>
  <si>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</si>
  <si>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</si>
  <si>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</si>
  <si>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</si>
  <si>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</si>
  <si>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</si>
  <si>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</si>
  <si>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</si>
  <si>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</si>
  <si>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</si>
  <si>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</si>
  <si>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</si>
  <si>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</si>
  <si>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</si>
  <si>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</si>
  <si>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</si>
  <si>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</si>
  <si>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</si>
  <si>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</si>
  <si>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</si>
  <si>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</si>
  <si>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</si>
  <si>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</si>
  <si>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</si>
  <si>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</si>
  <si>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</si>
  <si>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</si>
  <si>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</si>
  <si>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</si>
  <si>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</si>
  <si>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</si>
  <si>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</si>
  <si>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</si>
  <si>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</si>
  <si>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</si>
  <si>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</si>
  <si>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</si>
  <si>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</si>
  <si>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</si>
  <si>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</si>
  <si>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</si>
  <si>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</si>
  <si>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</si>
  <si>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</si>
  <si>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</si>
  <si>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</si>
  <si>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</si>
  <si>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</si>
  <si>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</si>
  <si>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</si>
  <si>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</si>
  <si>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</si>
  <si>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</si>
  <si>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</si>
  <si>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</si>
  <si>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</si>
  <si>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</si>
  <si>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</si>
  <si>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</si>
  <si>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</si>
  <si>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</si>
  <si>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</si>
  <si>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</si>
  <si>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</si>
  <si>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</si>
  <si>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</si>
  <si>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</si>
  <si>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</si>
  <si>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</si>
  <si>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</si>
  <si>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</si>
  <si>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</si>
  <si>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</si>
  <si>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</si>
  <si>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</si>
  <si>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</si>
  <si>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</si>
  <si>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</si>
  <si>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</si>
  <si>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</si>
  <si>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</si>
  <si>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</si>
  <si>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</si>
  <si>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</si>
  <si>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</si>
  <si>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</si>
  <si>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</si>
  <si>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</si>
  <si>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</si>
  <si>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</si>
  <si>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</si>
  <si>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</si>
  <si>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</si>
  <si>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</si>
  <si>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</si>
  <si>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</si>
  <si>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</si>
  <si>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</si>
  <si>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</si>
  <si>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</si>
  <si>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</si>
  <si>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</si>
  <si>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</si>
  <si>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</si>
  <si>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</si>
  <si>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</si>
  <si>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</si>
  <si>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</si>
  <si>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</si>
  <si>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</si>
  <si>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</si>
  <si>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</si>
  <si>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</si>
  <si>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</si>
  <si>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</si>
  <si>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</si>
  <si>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</si>
  <si>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</si>
  <si>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</si>
  <si>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</si>
  <si>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</si>
  <si>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</si>
  <si>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</si>
  <si>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</si>
  <si>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</si>
  <si>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</si>
  <si>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</si>
  <si>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</si>
  <si>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</si>
  <si>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</si>
  <si>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</si>
  <si>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</si>
  <si>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</si>
  <si>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</si>
  <si>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</si>
  <si>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</si>
  <si>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</si>
  <si>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</si>
  <si>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</si>
  <si>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</si>
  <si>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</si>
  <si>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</si>
  <si>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</si>
  <si>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</si>
  <si>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</si>
  <si>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</si>
  <si>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</si>
  <si>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</si>
  <si>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</si>
  <si>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</si>
  <si>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</si>
  <si>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</si>
  <si>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</si>
  <si>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</si>
  <si>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</si>
  <si>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</si>
  <si>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</si>
  <si>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</si>
  <si>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</si>
  <si>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</si>
  <si>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</si>
  <si>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</si>
  <si>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</si>
  <si>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</si>
  <si>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</si>
  <si>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</si>
  <si>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</si>
  <si>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</si>
  <si>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</si>
  <si>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</si>
  <si>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</si>
  <si>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</si>
  <si>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</si>
  <si>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</si>
  <si>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</si>
  <si>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</si>
  <si>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</si>
  <si>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</si>
  <si>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</si>
  <si>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</si>
  <si>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</si>
  <si>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</si>
  <si>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</si>
  <si>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</si>
  <si>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</si>
  <si>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</si>
  <si>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</si>
  <si>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</si>
  <si>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</si>
  <si>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</si>
  <si>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</si>
  <si>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</si>
  <si>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</si>
  <si>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</si>
  <si>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</si>
  <si>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</si>
  <si>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</si>
  <si>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</si>
  <si>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</si>
  <si>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</si>
  <si>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</si>
  <si>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</si>
  <si>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</si>
  <si>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</si>
  <si>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</si>
  <si>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</si>
  <si>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</si>
  <si>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</si>
  <si>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</si>
  <si>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</si>
  <si>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</si>
  <si>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</si>
  <si>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</si>
  <si>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</si>
  <si>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</si>
  <si>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</si>
  <si>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</si>
  <si>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</si>
  <si>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</si>
  <si>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</si>
  <si>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</si>
  <si>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</si>
  <si>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</si>
  <si>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</si>
  <si>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</si>
  <si>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</si>
  <si>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</si>
  <si>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</si>
  <si>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</si>
  <si>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</si>
  <si>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</si>
  <si>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</si>
  <si>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</si>
  <si>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</si>
  <si>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</si>
  <si>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</si>
  <si>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</si>
  <si>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</si>
  <si>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</si>
  <si>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</si>
  <si>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</si>
  <si>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</si>
  <si>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</si>
  <si>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</si>
  <si>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</si>
  <si>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</si>
  <si>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</si>
  <si>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</si>
  <si>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</si>
  <si>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</si>
  <si>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</si>
  <si>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</si>
  <si>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</si>
  <si>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</si>
  <si>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</si>
  <si>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</si>
  <si>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</si>
  <si>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</si>
  <si>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</si>
  <si>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</si>
  <si>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</si>
  <si>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</si>
  <si>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</si>
  <si>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</si>
  <si>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</si>
  <si>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</si>
  <si>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</si>
  <si>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</si>
  <si>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</si>
  <si>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</si>
  <si>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</si>
  <si>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</si>
  <si>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</si>
  <si>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</si>
  <si>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</si>
  <si>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</si>
  <si>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</si>
  <si>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</si>
  <si>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</si>
  <si>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</si>
  <si>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</si>
  <si>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</si>
  <si>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</si>
  <si>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</si>
  <si>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</si>
  <si>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</si>
  <si>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</si>
  <si>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</si>
  <si>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</si>
  <si>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</si>
  <si>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</si>
  <si>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</si>
  <si>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</si>
  <si>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</si>
  <si>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</si>
  <si>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</si>
  <si>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</si>
  <si>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</si>
  <si>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</si>
  <si>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</si>
  <si>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</si>
  <si>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</si>
  <si>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</si>
  <si>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</si>
  <si>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</si>
  <si>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</si>
  <si>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</si>
  <si>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</si>
  <si>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</si>
  <si>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</si>
  <si>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</si>
  <si>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</si>
  <si>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</si>
  <si>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</si>
  <si>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</si>
  <si>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</si>
  <si>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</si>
  <si>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</si>
  <si>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</si>
  <si>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</si>
  <si>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</si>
  <si>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</si>
  <si>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</si>
  <si>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</si>
  <si>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</si>
  <si>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</si>
  <si>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</si>
  <si>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</si>
  <si>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</si>
  <si>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</si>
  <si>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</si>
  <si>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</si>
  <si>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</si>
  <si>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</si>
  <si>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</si>
  <si>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</si>
  <si>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</si>
  <si>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</si>
  <si>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</si>
  <si>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</si>
  <si>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</si>
  <si>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</si>
  <si>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</si>
  <si>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</si>
  <si>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</si>
  <si>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</si>
  <si>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</si>
  <si>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</si>
  <si>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</si>
  <si>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</si>
  <si>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</si>
  <si>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</si>
  <si>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</si>
  <si>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</si>
  <si>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</si>
  <si>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</si>
  <si>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</si>
  <si>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</si>
  <si>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</si>
  <si>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</si>
  <si>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</si>
  <si>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</si>
  <si>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</si>
  <si>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</si>
  <si>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</si>
  <si>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</si>
  <si>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</si>
  <si>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</si>
  <si>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</si>
  <si>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</si>
  <si>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</si>
  <si>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</si>
  <si>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</si>
  <si>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</si>
  <si>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</si>
  <si>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</si>
  <si>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</si>
  <si>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</si>
  <si>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</si>
  <si>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</si>
  <si>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</si>
  <si>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</si>
  <si>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</si>
  <si>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</si>
  <si>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</si>
  <si>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</si>
  <si>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</si>
  <si>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</si>
  <si>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</si>
  <si>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</si>
  <si>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</si>
  <si>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</si>
  <si>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</si>
  <si>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</si>
  <si>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</si>
  <si>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</si>
  <si>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</si>
  <si>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</si>
  <si>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</si>
  <si>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</si>
  <si>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</si>
  <si>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</si>
  <si>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</si>
  <si>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</si>
  <si>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</si>
  <si>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</si>
  <si>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</si>
  <si>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</si>
  <si>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</si>
  <si>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</si>
  <si>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</si>
  <si>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</si>
  <si>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</si>
  <si>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</si>
  <si>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</si>
  <si>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</si>
  <si>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</si>
  <si>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</si>
  <si>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</si>
  <si>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</si>
  <si>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</si>
  <si>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</si>
  <si>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</si>
  <si>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</si>
  <si>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</si>
  <si>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</si>
  <si>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</si>
  <si>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</si>
  <si>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</si>
  <si>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</si>
  <si>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</si>
  <si>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</si>
  <si>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</si>
  <si>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</si>
  <si>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</si>
  <si>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</si>
  <si>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</si>
  <si>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</si>
  <si>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</si>
  <si>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</si>
  <si>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</si>
  <si>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</si>
  <si>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</si>
  <si>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</si>
  <si>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</si>
  <si>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</si>
  <si>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</si>
  <si>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</si>
  <si>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</si>
  <si>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</si>
  <si>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</si>
  <si>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</si>
  <si>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</si>
  <si>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</si>
  <si>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</si>
  <si>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</si>
  <si>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</si>
  <si>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</si>
  <si>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</si>
  <si>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</si>
  <si>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</si>
  <si>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</si>
  <si>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</si>
  <si>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</si>
  <si>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</si>
  <si>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</si>
  <si>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</si>
  <si>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</si>
  <si>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</si>
  <si>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</si>
  <si>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</si>
  <si>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</si>
  <si>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</si>
  <si>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</si>
  <si>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</si>
  <si>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</si>
  <si>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</si>
  <si>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</si>
  <si>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</si>
  <si>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</si>
  <si>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</si>
  <si>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</si>
  <si>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</si>
  <si>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</si>
  <si>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</si>
  <si>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</si>
  <si>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</si>
  <si>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</si>
  <si>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</si>
  <si>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</si>
  <si>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</si>
  <si>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</si>
  <si>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</si>
  <si>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</si>
  <si>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</si>
  <si>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</si>
  <si>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</si>
  <si>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</si>
  <si>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</si>
  <si>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</si>
  <si>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</si>
  <si>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</si>
  <si>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</si>
  <si>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</si>
  <si>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</si>
  <si>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</si>
  <si>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</si>
  <si>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</si>
  <si>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</si>
  <si>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</si>
  <si>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</si>
  <si>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</si>
  <si>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</si>
  <si>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</si>
  <si>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</si>
  <si>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</si>
  <si>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</si>
  <si>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</si>
  <si>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</si>
  <si>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</si>
  <si>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</si>
  <si>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</si>
  <si>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</si>
  <si>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</si>
  <si>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</si>
  <si>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</si>
  <si>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</si>
  <si>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</si>
  <si>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</si>
  <si>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</si>
  <si>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</si>
  <si>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</si>
  <si>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</si>
  <si>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</si>
  <si>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</si>
  <si>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</si>
  <si>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</si>
  <si>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</si>
  <si>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</si>
  <si>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</si>
  <si>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</si>
  <si>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</si>
  <si>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</si>
  <si>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</si>
  <si>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</si>
  <si>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</si>
  <si>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</si>
  <si>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</si>
  <si>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</si>
  <si>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</si>
  <si>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</si>
  <si>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</si>
  <si>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</si>
  <si>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</si>
  <si>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</si>
  <si>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</si>
  <si>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</si>
  <si>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</si>
  <si>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</si>
  <si>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</si>
  <si>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</si>
  <si>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</si>
  <si>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</si>
  <si>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</si>
  <si>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</si>
  <si>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</si>
  <si>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</si>
  <si>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</si>
  <si>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</si>
  <si>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</si>
  <si>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</si>
  <si>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</si>
  <si>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</si>
  <si>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</si>
  <si>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</si>
  <si>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</si>
  <si>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</si>
  <si>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</si>
  <si>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</si>
  <si>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</si>
  <si>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</si>
  <si>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</si>
  <si>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</si>
  <si>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</si>
  <si>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</si>
  <si>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</si>
  <si>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</si>
  <si>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</si>
  <si>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</si>
  <si>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</si>
  <si>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</si>
  <si>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</si>
  <si>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</si>
  <si>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</si>
  <si>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</si>
  <si>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</si>
  <si>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</si>
  <si>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</si>
  <si>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</si>
  <si>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</si>
  <si>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</si>
  <si>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</si>
  <si>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</si>
  <si>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</si>
  <si>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</si>
  <si>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</si>
  <si>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</si>
  <si>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</si>
  <si>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</si>
  <si>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</si>
  <si>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</si>
  <si>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</si>
  <si>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</si>
  <si>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</si>
  <si>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</si>
  <si>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</si>
  <si>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</si>
  <si>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</si>
  <si>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</si>
  <si>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</si>
  <si>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</si>
  <si>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</si>
  <si>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</si>
  <si>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</si>
  <si>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</si>
  <si>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</si>
  <si>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</si>
  <si>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</si>
  <si>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</si>
  <si>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</si>
  <si>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</si>
  <si>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</si>
  <si>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</si>
  <si>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</si>
  <si>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</si>
  <si>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</si>
  <si>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</si>
  <si>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</si>
  <si>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</si>
  <si>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</si>
  <si>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</si>
  <si>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</si>
  <si>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</si>
  <si>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</si>
  <si>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</si>
  <si>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</si>
  <si>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</si>
  <si>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</si>
  <si>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</si>
  <si>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</si>
  <si>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</si>
  <si>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</si>
  <si>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</si>
  <si>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</si>
  <si>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</si>
  <si>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</si>
  <si>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</si>
  <si>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</si>
  <si>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</si>
  <si>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</si>
  <si>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</si>
  <si>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</si>
  <si>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</si>
  <si>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</si>
  <si>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</si>
  <si>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</si>
  <si>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</si>
  <si>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</si>
  <si>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</si>
  <si>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</si>
  <si>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</si>
  <si>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</si>
  <si>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</si>
  <si>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</si>
  <si>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</si>
  <si>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</si>
  <si>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</si>
  <si>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</si>
  <si>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</si>
  <si>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</si>
  <si>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</si>
  <si>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</si>
  <si>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</si>
  <si>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</si>
  <si>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</si>
  <si>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</si>
  <si>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</si>
  <si>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</si>
  <si>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</si>
  <si>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</si>
  <si>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</si>
  <si>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</si>
  <si>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</si>
  <si>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</si>
  <si>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</si>
  <si>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</si>
  <si>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</si>
  <si>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</si>
  <si>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</si>
  <si>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</si>
  <si>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</si>
  <si>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</si>
  <si>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</si>
  <si>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</si>
  <si>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</si>
  <si>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</si>
  <si>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</si>
  <si>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</si>
  <si>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</si>
  <si>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</si>
  <si>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</si>
  <si>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</si>
  <si>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</si>
  <si>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</si>
  <si>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</si>
  <si>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</si>
  <si>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</si>
  <si>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</si>
  <si>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</si>
  <si>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</si>
  <si>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</si>
  <si>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</si>
  <si>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</si>
  <si>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</si>
  <si>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</si>
  <si>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</si>
  <si>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</si>
  <si>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</si>
  <si>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</si>
  <si>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</si>
  <si>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</si>
  <si>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</si>
  <si>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</si>
  <si>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</si>
  <si>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</si>
  <si>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</si>
  <si>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</si>
  <si>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</si>
  <si>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</si>
  <si>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</si>
  <si>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</si>
  <si>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</si>
  <si>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</si>
  <si>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</si>
  <si>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</si>
  <si>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</si>
  <si>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</si>
  <si>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</si>
  <si>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</si>
  <si>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</si>
  <si>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</si>
  <si>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</si>
  <si>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</si>
  <si>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</si>
  <si>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</si>
  <si>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</si>
  <si>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</si>
  <si>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</si>
  <si>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</si>
  <si>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</si>
  <si>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</si>
  <si>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</si>
  <si>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</si>
  <si>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</si>
  <si>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</si>
  <si>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</si>
  <si>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</si>
  <si>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</si>
  <si>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</si>
  <si>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</si>
  <si>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</si>
  <si>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</si>
  <si>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</si>
  <si>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</si>
  <si>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</si>
  <si>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</si>
  <si>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</si>
  <si>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</si>
  <si>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</si>
  <si>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</si>
  <si>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</si>
  <si>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</si>
  <si>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</si>
  <si>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</si>
  <si>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</si>
  <si>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</si>
  <si>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</si>
  <si>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</si>
  <si>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</si>
  <si>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</si>
  <si>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</si>
  <si>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</si>
  <si>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</si>
  <si>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</si>
  <si>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</si>
  <si>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</si>
  <si>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</si>
  <si>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</si>
  <si>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</si>
  <si>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</si>
  <si>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</si>
  <si>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</si>
  <si>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</si>
  <si>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</si>
  <si>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</si>
  <si>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</si>
  <si>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</si>
  <si>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</si>
  <si>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</si>
  <si>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</si>
  <si>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</si>
  <si>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</si>
  <si>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</si>
  <si>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</si>
  <si>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</si>
  <si>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</si>
  <si>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</si>
  <si>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</si>
  <si>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</si>
  <si>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</si>
  <si>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</si>
  <si>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</si>
  <si>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</si>
  <si>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</si>
  <si>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</si>
  <si>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</si>
  <si>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</si>
  <si>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</si>
  <si>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</si>
  <si>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</si>
  <si>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</si>
  <si>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</si>
  <si>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</si>
  <si>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</si>
  <si>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</si>
  <si>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</si>
  <si>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</si>
  <si>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</si>
  <si>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</si>
  <si>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</si>
  <si>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</si>
  <si>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</si>
  <si>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</si>
  <si>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</si>
  <si>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</si>
  <si>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</si>
  <si>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</si>
  <si>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</si>
  <si>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</si>
  <si>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</si>
  <si>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</si>
  <si>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</si>
  <si>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</si>
  <si>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</si>
  <si>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</si>
  <si>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</si>
  <si>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</si>
  <si>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</si>
  <si>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</si>
  <si>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</si>
  <si>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</si>
  <si>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</si>
  <si>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</si>
  <si>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</si>
  <si>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</si>
  <si>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</si>
  <si>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</si>
  <si>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</si>
  <si>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</si>
  <si>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</si>
  <si>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</si>
  <si>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</si>
  <si>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</si>
  <si>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</si>
  <si>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</si>
  <si>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</si>
  <si>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</si>
  <si>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</si>
  <si>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</si>
  <si>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</si>
  <si>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</si>
  <si>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</si>
  <si>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</si>
  <si>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</si>
  <si>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</si>
  <si>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</si>
  <si>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</si>
  <si>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</si>
  <si>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</si>
  <si>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</si>
  <si>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</si>
  <si>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</si>
  <si>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</si>
  <si>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</si>
  <si>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</si>
  <si>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</si>
  <si>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</si>
  <si>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</si>
  <si>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</si>
  <si>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</si>
  <si>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</si>
  <si>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</si>
  <si>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</si>
  <si>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</si>
  <si>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</si>
  <si>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</si>
  <si>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</si>
  <si>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</si>
  <si>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</si>
  <si>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</si>
  <si>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</si>
  <si>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</si>
  <si>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</si>
  <si>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</si>
  <si>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</si>
  <si>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</si>
  <si>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</si>
  <si>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</si>
  <si>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</si>
  <si>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</si>
  <si>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</si>
  <si>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</si>
  <si>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</si>
  <si>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</si>
  <si>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</si>
  <si>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</si>
  <si>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</si>
  <si>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</si>
  <si>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</si>
  <si>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</si>
  <si>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</si>
  <si>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</si>
  <si>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</si>
  <si>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</si>
  <si>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</si>
  <si>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</si>
  <si>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</si>
  <si>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</si>
  <si>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</si>
  <si>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</si>
  <si>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</si>
  <si>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</si>
  <si>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</si>
  <si>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</si>
  <si>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</si>
  <si>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</si>
  <si>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</si>
  <si>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</si>
  <si>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</si>
  <si>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</si>
  <si>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</si>
  <si>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</si>
  <si>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</si>
  <si>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</si>
  <si>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</si>
  <si>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</si>
  <si>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</si>
  <si>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</si>
  <si>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</si>
  <si>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</si>
  <si>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</si>
  <si>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</si>
  <si>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</si>
  <si>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</si>
  <si>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</si>
  <si>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</si>
  <si>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</si>
  <si>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</si>
  <si>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</si>
  <si>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</si>
  <si>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</si>
  <si>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</si>
  <si>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</si>
  <si>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</si>
  <si>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</si>
  <si>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</si>
  <si>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</si>
  <si>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</si>
  <si>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</si>
  <si>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</si>
  <si>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</si>
  <si>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</si>
  <si>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</si>
  <si>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</si>
  <si>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</si>
  <si>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</si>
  <si>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</si>
  <si>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</si>
  <si>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</si>
  <si>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</si>
  <si>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</si>
  <si>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</si>
  <si>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</si>
  <si>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</si>
  <si>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</si>
  <si>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</si>
  <si>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</si>
  <si>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</si>
  <si>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</si>
  <si>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</si>
  <si>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</si>
  <si>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</si>
  <si>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</si>
  <si>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</si>
  <si>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</si>
  <si>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</si>
  <si>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</si>
  <si>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</si>
  <si>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</si>
  <si>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</si>
  <si>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</si>
  <si>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</si>
  <si>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</si>
  <si>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</si>
  <si>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</si>
  <si>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</si>
  <si>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</si>
  <si>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</si>
  <si>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</si>
  <si>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</si>
  <si>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</si>
  <si>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</si>
  <si>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</si>
  <si>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</si>
  <si>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</si>
  <si>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</si>
  <si>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</si>
  <si>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</si>
  <si>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</si>
  <si>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</si>
  <si>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</si>
  <si>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</si>
  <si>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</si>
  <si>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</si>
  <si>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</si>
  <si>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</si>
  <si>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</si>
  <si>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</si>
  <si>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</si>
  <si>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</si>
  <si>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</si>
  <si>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</si>
  <si>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</si>
  <si>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</si>
  <si>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</si>
  <si>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</si>
  <si>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</si>
  <si>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</si>
  <si>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</si>
  <si>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</si>
  <si>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</si>
  <si>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</si>
  <si>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</si>
  <si>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</si>
  <si>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</si>
  <si>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</si>
  <si>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</si>
  <si>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</si>
  <si>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</si>
  <si>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</si>
  <si>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</si>
  <si>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</si>
  <si>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</si>
  <si>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</si>
  <si>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</si>
  <si>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</si>
  <si>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</si>
  <si>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</si>
  <si>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</si>
  <si>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</si>
  <si>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</si>
  <si>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</si>
  <si>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</si>
  <si>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</si>
  <si>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</si>
  <si>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</si>
  <si>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</si>
  <si>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</si>
  <si>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</si>
  <si>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</si>
  <si>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</si>
  <si>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</si>
  <si>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</si>
  <si>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</si>
  <si>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</si>
  <si>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</si>
  <si>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</si>
  <si>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</si>
  <si>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</si>
  <si>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</si>
  <si>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</si>
  <si>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</si>
  <si>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</si>
  <si>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</si>
  <si>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</si>
  <si>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</si>
  <si>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</si>
  <si>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</si>
  <si>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</si>
  <si>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</si>
  <si>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</si>
  <si>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</si>
  <si>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</si>
  <si>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</si>
  <si>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</si>
  <si>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</si>
  <si>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</si>
  <si>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</si>
  <si>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</si>
  <si>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</si>
  <si>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</si>
  <si>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</si>
  <si>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</si>
  <si>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</si>
  <si>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</si>
  <si>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</si>
  <si>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</si>
  <si>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</si>
  <si>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</si>
  <si>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</si>
  <si>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</si>
  <si>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</si>
  <si>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</si>
  <si>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</si>
  <si>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</si>
  <si>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</si>
  <si>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</si>
  <si>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</si>
  <si>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</si>
  <si>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</si>
  <si>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</si>
  <si>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</si>
  <si>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</si>
  <si>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</si>
  <si>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</si>
  <si>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</si>
  <si>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</si>
  <si>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</si>
  <si>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</si>
  <si>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</si>
  <si>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</si>
  <si>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</si>
  <si>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</si>
  <si>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</si>
  <si>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</si>
  <si>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</si>
  <si>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</si>
  <si>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</si>
  <si>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</si>
  <si>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</si>
  <si>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</si>
  <si>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</si>
  <si>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</si>
  <si>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</si>
  <si>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</si>
  <si>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</si>
  <si>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</si>
  <si>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</si>
  <si>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</si>
  <si>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</si>
  <si>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</si>
  <si>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</si>
  <si>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</si>
  <si>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</si>
  <si>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</si>
  <si>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</si>
  <si>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</si>
  <si>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</si>
  <si>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</si>
  <si>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</si>
  <si>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</si>
  <si>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</si>
  <si>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</si>
  <si>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</si>
  <si>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</si>
  <si>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</si>
  <si>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</si>
  <si>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</si>
  <si>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</si>
  <si>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</si>
  <si>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</si>
  <si>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</si>
  <si>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</si>
  <si>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</si>
  <si>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</si>
  <si>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</si>
  <si>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</si>
  <si>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</si>
  <si>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</si>
  <si>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</si>
  <si>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</si>
  <si>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</si>
  <si>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</si>
  <si>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</si>
  <si>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</si>
  <si>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</si>
  <si>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</si>
  <si>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</si>
  <si>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</si>
  <si>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</si>
  <si>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</si>
  <si>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</si>
  <si>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</si>
  <si>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</si>
  <si>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</si>
  <si>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</si>
  <si>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</si>
  <si>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</si>
  <si>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</si>
  <si>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</si>
  <si>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</si>
  <si>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</si>
  <si>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</si>
  <si>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</si>
  <si>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</si>
  <si>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</si>
  <si>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</si>
  <si>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</si>
  <si>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</si>
  <si>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</si>
  <si>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</si>
  <si>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</si>
  <si>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</si>
  <si>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</si>
  <si>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</si>
  <si>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</si>
  <si>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</si>
  <si>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</si>
  <si>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</si>
  <si>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</si>
  <si>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</si>
  <si>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</si>
  <si>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</si>
  <si>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</si>
  <si>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</si>
  <si>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</si>
  <si>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</si>
  <si>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</si>
  <si>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</si>
  <si>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</si>
  <si>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</si>
  <si>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</si>
  <si>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</si>
  <si>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</si>
  <si>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</si>
  <si>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</si>
  <si>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</si>
  <si>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</si>
  <si>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</si>
  <si>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</si>
  <si>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</si>
  <si>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</si>
  <si>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</si>
  <si>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</si>
  <si>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</si>
  <si>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</si>
  <si>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</si>
  <si>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</si>
  <si>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</si>
  <si>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</si>
  <si>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</si>
  <si>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</si>
  <si>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</si>
  <si>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</si>
  <si>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</si>
  <si>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</si>
  <si>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</si>
  <si>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</si>
  <si>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</si>
  <si>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</si>
  <si>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</si>
  <si>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</si>
  <si>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</si>
  <si>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</si>
  <si>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</si>
  <si>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</si>
  <si>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</si>
  <si>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</si>
  <si>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</si>
  <si>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</si>
  <si>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</si>
  <si>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</si>
  <si>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</si>
  <si>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</si>
  <si>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</si>
  <si>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</si>
  <si>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</si>
  <si>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</si>
  <si>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</si>
  <si>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</si>
  <si>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</si>
  <si>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</si>
  <si>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</si>
  <si>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</si>
  <si>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</si>
  <si>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</si>
  <si>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</si>
  <si>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</si>
  <si>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</si>
  <si>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</si>
  <si>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</si>
  <si>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</si>
  <si>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</si>
  <si>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</si>
  <si>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</si>
  <si>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</si>
  <si>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</si>
  <si>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</si>
  <si>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</si>
  <si>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</si>
  <si>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</si>
  <si>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</si>
  <si>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</si>
  <si>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</si>
  <si>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</si>
  <si>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</si>
  <si>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</si>
  <si>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</si>
  <si>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</si>
  <si>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</si>
  <si>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</si>
  <si>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</si>
  <si>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</si>
  <si>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</si>
  <si>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</si>
  <si>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</si>
  <si>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</si>
  <si>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</si>
  <si>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</si>
  <si>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</si>
  <si>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</si>
  <si>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</si>
  <si>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</si>
  <si>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</si>
  <si>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</si>
  <si>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</si>
  <si>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</si>
  <si>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</si>
  <si>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</si>
  <si>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</si>
  <si>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</si>
  <si>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</si>
  <si>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</si>
  <si>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</si>
  <si>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</si>
  <si>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</si>
  <si>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</si>
  <si>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</si>
  <si>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</si>
  <si>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</si>
  <si>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</si>
  <si>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</si>
  <si>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</si>
  <si>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</si>
  <si>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</si>
  <si>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</si>
  <si>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</si>
  <si>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</si>
  <si>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</si>
  <si>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</si>
  <si>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</si>
  <si>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</si>
  <si>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</si>
  <si>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</si>
  <si>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</si>
  <si>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</si>
  <si>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</si>
  <si>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</si>
  <si>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</si>
  <si>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</si>
  <si>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</si>
  <si>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</si>
  <si>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</si>
  <si>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</si>
  <si>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</si>
  <si>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</si>
  <si>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</si>
  <si>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</si>
  <si>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</si>
  <si>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</si>
  <si>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</si>
  <si>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</si>
  <si>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</si>
  <si>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</si>
  <si>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</si>
  <si>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</si>
  <si>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</si>
  <si>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</si>
  <si>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</si>
  <si>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</si>
  <si>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</si>
  <si>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</si>
  <si>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</si>
  <si>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</si>
  <si>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</si>
  <si>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</si>
  <si>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</si>
  <si>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</si>
  <si>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</si>
  <si>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</si>
  <si>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</si>
  <si>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</si>
  <si>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</si>
  <si>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</si>
  <si>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</si>
  <si>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</si>
  <si>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</si>
  <si>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</si>
  <si>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</si>
  <si>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</si>
  <si>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</si>
  <si>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</si>
  <si>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</si>
  <si>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</si>
  <si>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</si>
  <si>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</si>
  <si>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</si>
  <si>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</si>
  <si>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</si>
  <si>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</si>
  <si>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</si>
  <si>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</si>
  <si>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</si>
  <si>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</si>
  <si>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</si>
  <si>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</si>
  <si>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</si>
  <si>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</si>
  <si>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</si>
  <si>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</si>
  <si>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</si>
  <si>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</si>
  <si>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</si>
  <si>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</si>
  <si>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</si>
  <si>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</si>
  <si>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</si>
  <si>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</si>
  <si>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</si>
  <si>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</si>
  <si>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</si>
  <si>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</si>
  <si>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</si>
  <si>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</si>
  <si>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</si>
  <si>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</si>
  <si>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</si>
  <si>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</si>
  <si>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</si>
  <si>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</si>
  <si>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</si>
  <si>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</si>
  <si>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</si>
  <si>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</si>
  <si>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</si>
  <si>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</si>
  <si>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</si>
  <si>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</si>
  <si>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</si>
  <si>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</si>
  <si>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</si>
  <si>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</si>
  <si>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</si>
  <si>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</si>
  <si>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</si>
  <si>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</si>
  <si>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</si>
  <si>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</si>
  <si>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</si>
  <si>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</si>
  <si>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</si>
  <si>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</si>
  <si>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</si>
  <si>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</si>
  <si>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</si>
  <si>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</si>
  <si>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</si>
  <si>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</si>
  <si>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</si>
  <si>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</si>
  <si>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</si>
  <si>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</si>
  <si>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</si>
  <si>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</si>
  <si>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</si>
  <si>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</si>
  <si>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</si>
  <si>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</si>
  <si>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</si>
  <si>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</si>
  <si>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</si>
  <si>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</si>
  <si>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</si>
  <si>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</si>
  <si>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</si>
  <si>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</si>
  <si>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</si>
  <si>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</si>
  <si>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</si>
  <si>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</si>
  <si>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</si>
  <si>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</si>
  <si>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</si>
  <si>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</si>
  <si>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</si>
  <si>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</si>
  <si>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</si>
  <si>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</si>
  <si>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</si>
  <si>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</si>
  <si>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</si>
  <si>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</si>
  <si>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</si>
  <si>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</si>
  <si>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</si>
  <si>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</si>
  <si>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</si>
  <si>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</si>
  <si>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</si>
  <si>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</si>
  <si>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</si>
  <si>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</si>
  <si>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</si>
  <si>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</si>
  <si>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</si>
  <si>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</si>
  <si>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</si>
  <si>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</si>
  <si>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</si>
  <si>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</si>
  <si>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</si>
  <si>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</si>
  <si>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</si>
  <si>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</si>
  <si>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</si>
  <si>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</si>
  <si>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</si>
  <si>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</si>
  <si>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</si>
  <si>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</si>
  <si>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</si>
  <si>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</si>
  <si>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</si>
  <si>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</si>
  <si>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</si>
  <si>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</si>
  <si>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</si>
  <si>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</si>
  <si>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</si>
  <si>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</si>
  <si>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</si>
  <si>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</si>
  <si>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</si>
  <si>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</si>
  <si>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</si>
  <si>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</si>
  <si>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</si>
  <si>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</si>
  <si>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</si>
  <si>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</si>
  <si>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</si>
  <si>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</si>
  <si>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</si>
  <si>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</si>
  <si>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</si>
  <si>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</si>
  <si>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</si>
  <si>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</si>
  <si>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</si>
  <si>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</si>
  <si>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</si>
  <si>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</si>
  <si>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</si>
  <si>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</si>
  <si>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</si>
  <si>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</si>
  <si>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</si>
  <si>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</si>
  <si>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</si>
  <si>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</si>
  <si>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</si>
  <si>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</si>
  <si>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</si>
  <si>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</si>
  <si>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</si>
  <si>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</si>
  <si>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</si>
  <si>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</si>
  <si>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</si>
  <si>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</si>
  <si>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</si>
  <si>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</si>
  <si>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</si>
  <si>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</si>
  <si>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</si>
  <si>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</si>
  <si>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</si>
  <si>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</si>
  <si>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</si>
  <si>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</si>
  <si>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</si>
  <si>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</si>
  <si>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</si>
  <si>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</si>
  <si>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</si>
  <si>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</si>
  <si>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</si>
  <si>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</si>
  <si>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</si>
  <si>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</si>
  <si>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</si>
  <si>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</si>
  <si>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</si>
  <si>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</si>
  <si>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</si>
  <si>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</si>
  <si>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</si>
  <si>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</si>
  <si>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</si>
  <si>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</si>
  <si>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</si>
  <si>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</si>
  <si>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</si>
  <si>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</si>
  <si>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</si>
  <si>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</si>
  <si>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</si>
  <si>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</si>
  <si>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</si>
  <si>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</si>
  <si>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</si>
  <si>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</si>
  <si>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</si>
  <si>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</si>
  <si>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</si>
  <si>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</si>
  <si>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</si>
  <si>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</si>
  <si>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</si>
  <si>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</si>
  <si>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</si>
  <si>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</si>
  <si>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</si>
  <si>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</si>
  <si>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</si>
  <si>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</si>
  <si>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</si>
  <si>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</si>
  <si>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</si>
  <si>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</si>
  <si>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</si>
  <si>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</si>
  <si>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</si>
  <si>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</si>
  <si>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</si>
  <si>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</si>
  <si>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</si>
  <si>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</si>
  <si>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</si>
  <si>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</si>
  <si>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</si>
  <si>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</si>
  <si>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</si>
  <si>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</si>
  <si>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</si>
  <si>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</si>
  <si>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</si>
  <si>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</si>
  <si>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</si>
  <si>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</si>
  <si>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</si>
  <si>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</si>
  <si>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</si>
  <si>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</si>
  <si>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</si>
  <si>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</si>
  <si>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</si>
  <si>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</si>
  <si>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</si>
  <si>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</si>
  <si>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</si>
  <si>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</si>
  <si>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</si>
  <si>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</si>
  <si>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</si>
  <si>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</si>
  <si>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</si>
  <si>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</si>
  <si>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</si>
  <si>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</si>
  <si>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</si>
  <si>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</si>
  <si>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</si>
  <si>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</si>
  <si>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</si>
  <si>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</si>
  <si>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</si>
  <si>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</si>
  <si>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</si>
  <si>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</si>
  <si>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</si>
  <si>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</si>
  <si>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</si>
  <si>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</si>
  <si>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</si>
  <si>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</si>
  <si>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</si>
  <si>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</si>
  <si>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</si>
  <si>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</si>
  <si>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</si>
  <si>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</si>
  <si>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</si>
  <si>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</si>
  <si>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</si>
  <si>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</si>
  <si>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</si>
  <si>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</si>
  <si>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</si>
  <si>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</si>
  <si>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</si>
  <si>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</si>
  <si>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</si>
  <si>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</si>
  <si>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</si>
  <si>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</si>
  <si>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</si>
  <si>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</si>
  <si>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</si>
  <si>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</si>
  <si>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</si>
  <si>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</si>
  <si>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</si>
  <si>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</si>
  <si>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</si>
  <si>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</si>
  <si>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</si>
  <si>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</si>
  <si>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</si>
  <si>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</si>
  <si>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</si>
  <si>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</si>
  <si>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</si>
  <si>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</si>
  <si>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</si>
  <si>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</si>
  <si>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</si>
  <si>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</si>
  <si>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</si>
  <si>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</si>
  <si>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</si>
  <si>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</si>
  <si>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</si>
  <si>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</si>
  <si>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</si>
  <si>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</si>
  <si>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</si>
  <si>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</si>
  <si>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</si>
  <si>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</si>
  <si>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</si>
  <si>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</si>
  <si>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</si>
  <si>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</si>
  <si>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</si>
  <si>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</si>
  <si>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</si>
  <si>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</si>
  <si>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</si>
  <si>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</si>
  <si>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</si>
  <si>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</si>
  <si>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</si>
  <si>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</si>
  <si>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</si>
  <si>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</si>
  <si>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</si>
  <si>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</si>
  <si>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</si>
  <si>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</si>
  <si>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</si>
  <si>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</si>
  <si>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</si>
  <si>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</si>
  <si>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</si>
  <si>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</si>
  <si>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</si>
  <si>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</si>
  <si>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</si>
  <si>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</si>
  <si>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</si>
  <si>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</si>
  <si>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</si>
  <si>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</si>
  <si>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</si>
  <si>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</si>
  <si>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</si>
  <si>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</si>
  <si>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</si>
  <si>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</si>
  <si>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</si>
  <si>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</si>
  <si>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</si>
  <si>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</si>
  <si>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</si>
  <si>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</si>
  <si>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</si>
  <si>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</si>
  <si>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</si>
  <si>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</si>
  <si>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</si>
  <si>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</si>
  <si>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</si>
  <si>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</si>
  <si>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</si>
  <si>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</si>
  <si>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</si>
  <si>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</si>
  <si>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</si>
  <si>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</si>
  <si>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</si>
  <si>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</si>
  <si>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</si>
  <si>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</si>
  <si>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</si>
  <si>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</si>
  <si>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</si>
  <si>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</si>
  <si>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</si>
  <si>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</si>
  <si>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</si>
  <si>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</si>
  <si>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</si>
  <si>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</si>
  <si>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</si>
  <si>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</si>
  <si>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</si>
  <si>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</si>
  <si>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</si>
  <si>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</si>
  <si>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</si>
  <si>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</si>
  <si>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</si>
  <si>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</si>
  <si>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</si>
  <si>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</si>
  <si>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</si>
  <si>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</si>
  <si>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</si>
  <si>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</si>
  <si>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</si>
  <si>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</si>
  <si>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</si>
  <si>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</si>
  <si>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</si>
  <si>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</si>
  <si>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</si>
  <si>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</si>
  <si>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</si>
  <si>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</si>
  <si>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</si>
  <si>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</si>
  <si>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</si>
  <si>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</si>
  <si>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</si>
  <si>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</si>
  <si>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</si>
  <si>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</si>
  <si>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</si>
  <si>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</si>
  <si>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</si>
  <si>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</si>
  <si>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</si>
  <si>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</si>
  <si>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</si>
  <si>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</si>
  <si>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</si>
  <si>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</si>
  <si>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</si>
  <si>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</si>
  <si>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</si>
  <si>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</si>
  <si>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</si>
  <si>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</si>
  <si>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</si>
  <si>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</si>
  <si>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</si>
  <si>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</si>
  <si>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</si>
  <si>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</si>
  <si>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</si>
  <si>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</si>
  <si>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</si>
  <si>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</si>
  <si>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</si>
  <si>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</si>
  <si>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</si>
  <si>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</si>
  <si>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</si>
  <si>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</si>
  <si>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</si>
  <si>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</si>
  <si>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</si>
  <si>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</si>
  <si>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</si>
  <si>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</si>
  <si>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</si>
  <si>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</si>
  <si>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</si>
  <si>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</si>
  <si>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</si>
  <si>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</si>
  <si>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</si>
  <si>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</si>
  <si>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</si>
  <si>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</si>
  <si>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</si>
  <si>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</si>
  <si>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</si>
  <si>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</si>
  <si>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</si>
  <si>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</si>
  <si>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</si>
  <si>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</si>
  <si>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</si>
  <si>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</si>
  <si>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</si>
  <si>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</si>
  <si>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</si>
  <si>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</si>
  <si>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</si>
  <si>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</si>
  <si>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</si>
  <si>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</si>
  <si>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</si>
  <si>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</si>
  <si>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</si>
  <si>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</si>
  <si>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</si>
  <si>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</si>
  <si>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</si>
  <si>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</si>
  <si>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</si>
  <si>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</si>
  <si>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</si>
  <si>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</si>
  <si>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</si>
  <si>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</si>
  <si>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</si>
  <si>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</si>
  <si>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</si>
  <si>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</si>
  <si>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</si>
  <si>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</si>
  <si>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</si>
  <si>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</si>
  <si>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</si>
  <si>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</si>
  <si>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</si>
  <si>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</si>
  <si>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</si>
  <si>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</si>
  <si>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</si>
  <si>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</si>
  <si>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</si>
  <si>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</si>
  <si>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</si>
  <si>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</si>
  <si>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</si>
  <si>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</si>
  <si>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</si>
  <si>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</si>
  <si>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</si>
  <si>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</si>
  <si>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</si>
  <si>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</si>
  <si>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</si>
  <si>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</si>
  <si>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</si>
  <si>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</si>
  <si>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</si>
  <si>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</si>
  <si>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</si>
  <si>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</si>
  <si>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</si>
  <si>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</si>
  <si>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</si>
  <si>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</si>
  <si>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</si>
  <si>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</si>
  <si>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</si>
  <si>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</si>
  <si>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</si>
  <si>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</si>
  <si>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</si>
  <si>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</si>
  <si>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</si>
  <si>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</si>
  <si>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</si>
  <si>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</si>
  <si>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</si>
  <si>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</si>
  <si>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</si>
  <si>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</si>
  <si>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</si>
  <si>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</si>
  <si>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</si>
  <si>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</si>
  <si>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</si>
  <si>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</si>
  <si>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</si>
  <si>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</si>
  <si>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</si>
  <si>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</si>
  <si>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</si>
  <si>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</si>
  <si>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</si>
  <si>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</si>
  <si>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</si>
  <si>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</si>
  <si>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</si>
  <si>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</si>
  <si>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</si>
  <si>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</si>
  <si>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</si>
  <si>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</si>
  <si>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</si>
  <si>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</si>
  <si>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</si>
  <si>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</si>
  <si>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</si>
  <si>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</si>
  <si>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</si>
  <si>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</si>
  <si>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</si>
  <si>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</si>
  <si>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</si>
  <si>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</si>
  <si>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</si>
  <si>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</si>
  <si>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</si>
  <si>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</si>
  <si>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</si>
  <si>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</si>
  <si>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</si>
  <si>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</si>
  <si>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</si>
  <si>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</si>
  <si>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</si>
  <si>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</si>
  <si>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</si>
  <si>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</si>
  <si>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</si>
  <si>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</si>
  <si>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</si>
  <si>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</si>
  <si>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</si>
  <si>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</si>
  <si>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</si>
  <si>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</si>
  <si>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</si>
  <si>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</si>
  <si>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</si>
  <si>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</si>
  <si>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</si>
  <si>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</si>
  <si>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</si>
  <si>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</si>
  <si>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</si>
  <si>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</si>
  <si>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</si>
  <si>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</si>
  <si>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</si>
  <si>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</si>
  <si>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</si>
  <si>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</si>
  <si>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</si>
  <si>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</si>
  <si>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</si>
  <si>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</si>
  <si>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</si>
  <si>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</si>
  <si>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</si>
  <si>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</si>
  <si>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</si>
  <si>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</si>
  <si>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</si>
  <si>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</si>
  <si>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</si>
  <si>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</si>
  <si>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</si>
  <si>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</si>
  <si>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</si>
  <si>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</si>
  <si>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</si>
  <si>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</si>
  <si>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</si>
  <si>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</si>
  <si>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</si>
  <si>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</si>
  <si>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</si>
  <si>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</si>
  <si>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</si>
  <si>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</si>
  <si>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</si>
  <si>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</si>
  <si>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</si>
  <si>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</si>
  <si>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</si>
  <si>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</si>
  <si>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</si>
  <si>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</si>
  <si>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</si>
  <si>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</si>
  <si>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</si>
  <si>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</si>
  <si>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</si>
  <si>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</si>
  <si>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</si>
  <si>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</si>
  <si>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</si>
  <si>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</si>
  <si>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</si>
  <si>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</si>
  <si>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</si>
  <si>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</si>
  <si>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</si>
  <si>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</si>
  <si>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</si>
  <si>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</si>
  <si>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</si>
  <si>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</si>
  <si>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</si>
  <si>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</si>
  <si>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</si>
  <si>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</si>
  <si>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</si>
  <si>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</si>
  <si>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</si>
  <si>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</si>
  <si>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</si>
  <si>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</si>
  <si>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</si>
  <si>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</si>
  <si>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</si>
  <si>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</si>
  <si>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</si>
  <si>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</si>
  <si>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</si>
  <si>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</si>
  <si>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</si>
  <si>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</si>
  <si>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</si>
  <si>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</si>
  <si>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</si>
  <si>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</si>
  <si>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</si>
  <si>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</si>
  <si>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</si>
  <si>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</si>
  <si>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</si>
  <si>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</si>
  <si>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</si>
  <si>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</si>
  <si>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</si>
  <si>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</si>
  <si>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</si>
  <si>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</si>
  <si>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</si>
  <si>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</si>
  <si>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</si>
  <si>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</si>
  <si>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</si>
  <si>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</si>
  <si>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</si>
  <si>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</si>
  <si>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</si>
  <si>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</si>
  <si>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</si>
  <si>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</si>
  <si>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</si>
  <si>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</si>
  <si>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</si>
  <si>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</si>
  <si>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</si>
  <si>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</si>
  <si>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</si>
  <si>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</si>
  <si>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</si>
  <si>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</si>
  <si>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</si>
  <si>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</si>
  <si>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</si>
  <si>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</si>
  <si>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</si>
  <si>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</si>
  <si>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</si>
  <si>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</si>
  <si>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</si>
  <si>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</si>
  <si>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</si>
  <si>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</si>
  <si>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</si>
  <si>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</si>
  <si>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</si>
  <si>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</si>
  <si>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</si>
  <si>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</si>
  <si>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</si>
  <si>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</si>
  <si>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</si>
  <si>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</si>
  <si>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</si>
  <si>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</si>
  <si>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</si>
  <si>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</si>
  <si>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</si>
  <si>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</si>
  <si>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</si>
  <si>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</si>
  <si>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</si>
  <si>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</si>
  <si>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</si>
  <si>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</si>
  <si>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</si>
  <si>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</si>
  <si>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</si>
  <si>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</si>
  <si>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</si>
  <si>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</si>
  <si>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</si>
  <si>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</si>
  <si>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</si>
  <si>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</si>
  <si>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</si>
  <si>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</si>
  <si>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</si>
  <si>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</si>
  <si>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</si>
  <si>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</si>
  <si>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</si>
  <si>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</si>
  <si>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</si>
  <si>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</si>
  <si>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</si>
  <si>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</si>
  <si>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</si>
  <si>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</si>
  <si>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</si>
  <si>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</si>
  <si>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</si>
  <si>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</si>
  <si>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</si>
  <si>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</si>
  <si>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</si>
  <si>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</si>
  <si>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</si>
  <si>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</si>
  <si>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</si>
  <si>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</si>
  <si>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</si>
  <si>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</si>
  <si>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</si>
  <si>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</si>
  <si>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</si>
  <si>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</si>
  <si>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</si>
  <si>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</si>
  <si>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</si>
  <si>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</si>
  <si>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</si>
  <si>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</si>
  <si>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</si>
  <si>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</si>
  <si>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</si>
  <si>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</si>
  <si>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</si>
  <si>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</si>
  <si>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</si>
  <si>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</si>
  <si>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</si>
  <si>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</si>
  <si>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</si>
  <si>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</si>
  <si>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</si>
  <si>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</si>
  <si>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</si>
  <si>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</si>
  <si>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</si>
  <si>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</si>
  <si>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</si>
  <si>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</si>
  <si>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</si>
  <si>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</si>
  <si>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</si>
  <si>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</si>
  <si>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</si>
  <si>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</si>
  <si>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</si>
  <si>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</si>
  <si>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</si>
  <si>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</si>
  <si>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</si>
  <si>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</si>
  <si>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</si>
  <si>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</si>
  <si>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</si>
  <si>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</si>
  <si>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</si>
  <si>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</si>
  <si>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</si>
  <si>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</si>
  <si>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</si>
  <si>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</si>
  <si>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</si>
  <si>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</si>
  <si>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</si>
  <si>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</si>
  <si>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</si>
  <si>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</si>
  <si>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</si>
  <si>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</si>
  <si>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</si>
  <si>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</si>
  <si>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</si>
  <si>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</si>
  <si>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</si>
  <si>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</si>
  <si>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</si>
  <si>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</si>
  <si>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</si>
  <si>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</si>
  <si>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</si>
  <si>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</si>
  <si>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</si>
  <si>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</si>
  <si>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</si>
  <si>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</si>
  <si>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</si>
  <si>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</si>
  <si>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</si>
  <si>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</si>
  <si>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</si>
  <si>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</si>
  <si>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</si>
  <si>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</si>
  <si>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</si>
  <si>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</si>
  <si>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</si>
  <si>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</si>
  <si>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</si>
  <si>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</si>
  <si>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</si>
  <si>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</si>
  <si>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</si>
  <si>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</si>
  <si>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</si>
  <si>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</si>
  <si>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</si>
  <si>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</si>
  <si>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</si>
  <si>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</si>
  <si>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</si>
  <si>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</si>
  <si>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</si>
  <si>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</si>
  <si>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</si>
  <si>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</si>
  <si>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</si>
  <si>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</si>
  <si>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</si>
  <si>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</si>
  <si>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</si>
  <si>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</si>
  <si>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</si>
  <si>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</si>
  <si>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</si>
  <si>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</si>
  <si>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</si>
  <si>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</si>
  <si>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</si>
  <si>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</si>
  <si>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</si>
  <si>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</si>
  <si>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</si>
  <si>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</si>
  <si>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</si>
  <si>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</si>
  <si>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</si>
  <si>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</si>
  <si>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</si>
  <si>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</si>
  <si>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</si>
  <si>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</si>
  <si>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</si>
  <si>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</si>
  <si>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</si>
  <si>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</si>
  <si>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</si>
  <si>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</si>
  <si>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</si>
  <si>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</si>
  <si>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</si>
  <si>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</si>
  <si>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</si>
  <si>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</si>
  <si>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</si>
  <si>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</si>
  <si>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</si>
  <si>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</si>
  <si>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</si>
  <si>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</si>
  <si>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</si>
  <si>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</si>
  <si>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</si>
  <si>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</si>
  <si>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</si>
  <si>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</si>
  <si>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</si>
  <si>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</si>
  <si>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</si>
  <si>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</si>
  <si>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</si>
  <si>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</si>
  <si>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</si>
  <si>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</si>
  <si>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</si>
  <si>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</si>
  <si>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</si>
  <si>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</si>
  <si>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</si>
  <si>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</si>
  <si>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</si>
  <si>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</si>
  <si>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</si>
  <si>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</si>
  <si>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</si>
  <si>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</si>
  <si>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</si>
  <si>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</si>
  <si>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</si>
  <si>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</si>
  <si>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</si>
  <si>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</si>
  <si>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</si>
  <si>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</si>
  <si>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</si>
  <si>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</si>
  <si>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</si>
  <si>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</si>
  <si>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</si>
  <si>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</si>
  <si>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</si>
  <si>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</si>
  <si>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</si>
  <si>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</si>
  <si>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</si>
  <si>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</si>
  <si>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</si>
  <si>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</si>
  <si>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</si>
  <si>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</si>
  <si>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</si>
  <si>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</si>
  <si>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</si>
  <si>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</si>
  <si>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</si>
  <si>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</si>
  <si>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</si>
  <si>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</si>
  <si>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</si>
  <si>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</si>
  <si>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</si>
  <si>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</si>
  <si>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</si>
  <si>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</si>
  <si>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</si>
  <si>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</si>
  <si>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</si>
  <si>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</si>
  <si>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</si>
  <si>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</si>
  <si>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</si>
  <si>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</si>
  <si>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</si>
  <si>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</si>
  <si>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</si>
  <si>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</si>
  <si>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</si>
  <si>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</si>
  <si>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</si>
  <si>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</si>
  <si>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</si>
  <si>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</si>
  <si>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</si>
  <si>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</si>
  <si>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</si>
  <si>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</si>
  <si>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</si>
  <si>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</si>
  <si>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</si>
  <si>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</si>
  <si>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</si>
  <si>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</si>
  <si>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</si>
  <si>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</si>
  <si>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</si>
  <si>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</si>
  <si>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</si>
  <si>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</si>
  <si>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</si>
  <si>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</si>
  <si>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</si>
  <si>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</si>
  <si>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</si>
  <si>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</si>
  <si>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</si>
  <si>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</si>
  <si>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</si>
  <si>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</si>
  <si>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</si>
  <si>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</si>
  <si>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</si>
  <si>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</si>
  <si>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</si>
  <si>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</si>
  <si>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</si>
  <si>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</si>
  <si>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</si>
  <si>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</si>
  <si>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</si>
  <si>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</si>
  <si>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</si>
  <si>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</si>
  <si>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</si>
  <si>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</si>
  <si>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</si>
  <si>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</si>
  <si>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</si>
  <si>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</si>
  <si>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</si>
  <si>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</si>
  <si>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</si>
  <si>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</si>
  <si>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</si>
  <si>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</si>
  <si>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</si>
  <si>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</si>
  <si>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</si>
  <si>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</si>
  <si>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</si>
  <si>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</si>
  <si>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</si>
  <si>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</si>
  <si>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</si>
  <si>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</si>
  <si>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</si>
  <si>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</si>
  <si>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</si>
  <si>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</si>
  <si>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</si>
  <si>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</si>
  <si>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</si>
  <si>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</si>
  <si>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</si>
  <si>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</si>
  <si>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</si>
  <si>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</si>
  <si>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</si>
  <si>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</si>
  <si>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</si>
  <si>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</si>
  <si>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</si>
  <si>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</si>
  <si>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</si>
  <si>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</si>
  <si>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</si>
  <si>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</si>
  <si>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</si>
  <si>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</si>
  <si>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</si>
  <si>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</si>
  <si>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</si>
  <si>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</si>
  <si>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</si>
  <si>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</si>
  <si>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</si>
  <si>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</si>
  <si>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</si>
  <si>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</si>
  <si>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</si>
  <si>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</si>
  <si>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</si>
  <si>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</si>
  <si>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</si>
  <si>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</si>
  <si>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</si>
  <si>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</si>
  <si>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</si>
  <si>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</si>
  <si>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</si>
  <si>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</si>
  <si>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</si>
  <si>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</si>
  <si>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</si>
  <si>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</si>
  <si>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</si>
  <si>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</si>
  <si>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</si>
  <si>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</si>
  <si>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</si>
  <si>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</si>
  <si>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</si>
  <si>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</si>
  <si>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</si>
  <si>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</si>
  <si>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</si>
  <si>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</si>
  <si>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</si>
  <si>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</si>
  <si>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</si>
  <si>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</si>
  <si>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</si>
  <si>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</si>
  <si>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</si>
  <si>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</si>
  <si>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</si>
  <si>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</si>
  <si>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</si>
  <si>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</si>
  <si>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</si>
  <si>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</si>
  <si>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</si>
  <si>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</si>
  <si>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</si>
  <si>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</si>
  <si>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</si>
  <si>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</si>
  <si>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</si>
  <si>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</si>
  <si>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</si>
  <si>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</si>
  <si>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</si>
  <si>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</si>
  <si>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</si>
  <si>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</si>
  <si>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</si>
  <si>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</si>
  <si>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</si>
  <si>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</si>
  <si>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</si>
  <si>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</si>
  <si>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</si>
  <si>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</si>
  <si>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</si>
  <si>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</si>
  <si>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</si>
  <si>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</si>
  <si>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</si>
  <si>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</si>
  <si>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</si>
  <si>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</si>
  <si>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</si>
  <si>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</si>
  <si>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</si>
  <si>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</si>
  <si>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</si>
  <si>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</si>
  <si>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</si>
  <si>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</si>
  <si>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</si>
  <si>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</si>
  <si>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</si>
  <si>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</si>
  <si>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</si>
  <si>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</si>
  <si>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</si>
  <si>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</si>
  <si>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</si>
  <si>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</si>
  <si>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</si>
  <si>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</si>
  <si>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</si>
  <si>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</si>
  <si>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</si>
  <si>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</si>
  <si>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</si>
  <si>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</si>
  <si>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</si>
  <si>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</si>
  <si>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</si>
  <si>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</si>
  <si>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</si>
  <si>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</si>
  <si>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</si>
  <si>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</si>
  <si>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</si>
  <si>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</si>
  <si>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</si>
  <si>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</si>
  <si>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</si>
  <si>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</si>
  <si>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</si>
  <si>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</si>
  <si>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</si>
  <si>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</si>
  <si>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</si>
  <si>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</si>
  <si>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</si>
  <si>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</si>
  <si>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</si>
  <si>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</si>
  <si>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</si>
  <si>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</si>
  <si>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</si>
  <si>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</si>
  <si>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</si>
  <si>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</si>
  <si>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</si>
  <si>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</si>
  <si>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</si>
  <si>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</si>
  <si>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</si>
  <si>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</si>
  <si>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</si>
  <si>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</si>
  <si>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</si>
  <si>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</si>
  <si>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</si>
  <si>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</si>
  <si>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</si>
  <si>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</si>
  <si>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</si>
  <si>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</si>
  <si>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</si>
  <si>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</si>
  <si>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</si>
  <si>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</si>
  <si>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</si>
  <si>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</si>
  <si>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</si>
  <si>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</si>
  <si>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</si>
  <si>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</si>
  <si>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</si>
  <si>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</si>
  <si>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</si>
  <si>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</si>
  <si>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</si>
  <si>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</si>
  <si>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</si>
  <si>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</si>
  <si>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</si>
  <si>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</si>
  <si>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</si>
  <si>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</si>
  <si>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</si>
  <si>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</si>
  <si>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</si>
  <si>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</si>
  <si>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</si>
  <si>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</si>
  <si>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</si>
  <si>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</si>
  <si>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</si>
  <si>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</si>
  <si>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</si>
  <si>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</si>
  <si>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</si>
  <si>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</si>
  <si>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</si>
  <si>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</si>
  <si>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</si>
  <si>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</si>
  <si>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</si>
  <si>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</si>
  <si>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</si>
  <si>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</si>
  <si>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</si>
  <si>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</si>
  <si>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</si>
  <si>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</si>
  <si>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</si>
  <si>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</si>
  <si>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</si>
  <si>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</si>
  <si>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</si>
  <si>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</si>
  <si>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</si>
  <si>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</si>
  <si>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</si>
  <si>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</si>
  <si>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</si>
  <si>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</si>
  <si>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</si>
  <si>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</si>
  <si>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</si>
  <si>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</si>
  <si>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</si>
  <si>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</si>
  <si>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</si>
  <si>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</si>
  <si>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</si>
  <si>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</si>
  <si>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</si>
  <si>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</si>
  <si>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</si>
  <si>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</si>
  <si>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</si>
  <si>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</si>
  <si>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</si>
  <si>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</si>
  <si>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</si>
  <si>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</si>
  <si>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</si>
  <si>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</si>
  <si>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</si>
  <si>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</si>
  <si>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</si>
  <si>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</si>
  <si>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</si>
  <si>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</si>
  <si>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</si>
  <si>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</si>
  <si>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</si>
  <si>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</si>
  <si>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</si>
  <si>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</si>
  <si>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</si>
  <si>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</si>
  <si>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</si>
  <si>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</si>
  <si>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</si>
  <si>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</si>
  <si>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</si>
  <si>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</si>
  <si>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</si>
  <si>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</si>
  <si>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</si>
  <si>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</si>
  <si>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</si>
  <si>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</si>
  <si>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</si>
  <si>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</si>
  <si>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</si>
  <si>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</si>
  <si>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</si>
  <si>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</si>
  <si>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</si>
  <si>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</si>
  <si>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</si>
  <si>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</si>
  <si>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</si>
  <si>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</si>
  <si>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</si>
  <si>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</si>
  <si>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</si>
  <si>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</si>
  <si>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</si>
  <si>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</si>
  <si>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</si>
  <si>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</si>
  <si>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</si>
  <si>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</si>
  <si>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</si>
  <si>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</si>
  <si>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</si>
  <si>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</si>
  <si>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</si>
  <si>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</si>
  <si>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</si>
  <si>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</si>
  <si>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</si>
  <si>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</si>
  <si>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</si>
  <si>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</si>
  <si>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</si>
  <si>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</si>
  <si>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</si>
  <si>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</si>
  <si>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</si>
  <si>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</si>
  <si>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</si>
  <si>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</si>
  <si>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</si>
  <si>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</si>
  <si>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</si>
  <si>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</si>
  <si>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</si>
  <si>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</si>
  <si>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</si>
  <si>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</si>
  <si>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</si>
  <si>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</si>
  <si>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</si>
  <si>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</si>
  <si>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</si>
  <si>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</si>
  <si>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</si>
  <si>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</si>
  <si>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</si>
  <si>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</si>
  <si>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</si>
  <si>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</si>
  <si>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</si>
  <si>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</si>
  <si>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</si>
  <si>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</si>
  <si>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</si>
  <si>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</si>
  <si>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</si>
  <si>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</si>
  <si>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</si>
  <si>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</si>
  <si>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</si>
  <si>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</si>
  <si>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</si>
  <si>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</si>
  <si>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</si>
  <si>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</si>
  <si>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</si>
  <si>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</si>
  <si>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</si>
  <si>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</si>
  <si>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</si>
  <si>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</si>
  <si>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</si>
  <si>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</si>
  <si>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</si>
  <si>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</si>
  <si>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</si>
  <si>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</si>
  <si>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</si>
  <si>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</si>
  <si>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</si>
  <si>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</si>
  <si>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</si>
  <si>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</si>
  <si>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</si>
  <si>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</si>
  <si>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</si>
  <si>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</si>
  <si>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</si>
  <si>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</si>
  <si>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</si>
  <si>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</si>
  <si>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</si>
  <si>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</si>
  <si>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</si>
  <si>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</si>
  <si>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</si>
  <si>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</si>
  <si>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</si>
  <si>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</si>
  <si>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</si>
  <si>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</si>
  <si>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</si>
  <si>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</si>
  <si>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</si>
  <si>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</si>
  <si>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</si>
  <si>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</si>
  <si>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</si>
  <si>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</si>
  <si>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</si>
  <si>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</si>
  <si>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</si>
  <si>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</si>
  <si>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</si>
  <si>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</si>
  <si>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</si>
  <si>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</si>
  <si>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</si>
  <si>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</si>
  <si>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</si>
  <si>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</si>
  <si>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</si>
  <si>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</si>
  <si>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</si>
  <si>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</si>
  <si>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</si>
  <si>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</si>
  <si>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</si>
  <si>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</si>
  <si>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</si>
  <si>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</si>
  <si>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</si>
  <si>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</si>
  <si>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</si>
  <si>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</si>
  <si>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</si>
  <si>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</si>
  <si>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</si>
  <si>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</si>
  <si>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</si>
  <si>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</si>
  <si>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</si>
  <si>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</si>
  <si>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</si>
  <si>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</si>
  <si>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</si>
  <si>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</si>
  <si>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</si>
  <si>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</si>
  <si>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</si>
  <si>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</si>
  <si>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</si>
  <si>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</si>
  <si>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</si>
  <si>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</si>
  <si>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</si>
  <si>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</si>
  <si>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</si>
  <si>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</si>
  <si>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</si>
  <si>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</si>
  <si>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</si>
  <si>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</si>
  <si>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</si>
  <si>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</si>
  <si>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</si>
  <si>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</si>
  <si>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</si>
  <si>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</si>
  <si>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</si>
  <si>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</si>
  <si>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</si>
  <si>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</si>
  <si>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</si>
  <si>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</si>
  <si>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</si>
  <si>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</si>
  <si>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</si>
  <si>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</si>
  <si>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</si>
  <si>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</si>
  <si>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</si>
  <si>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</si>
  <si>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</si>
  <si>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</si>
  <si>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</si>
  <si>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</si>
  <si>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</si>
  <si>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</si>
  <si>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</si>
  <si>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</si>
  <si>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</si>
  <si>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</si>
  <si>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</si>
  <si>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</si>
  <si>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</si>
  <si>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</si>
  <si>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</si>
  <si>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</si>
  <si>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</si>
  <si>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</si>
  <si>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</si>
  <si>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</si>
  <si>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</si>
  <si>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</si>
  <si>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</si>
  <si>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</si>
  <si>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</si>
  <si>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</si>
  <si>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</si>
  <si>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</si>
  <si>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</si>
  <si>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</si>
  <si>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</si>
  <si>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</si>
  <si>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</si>
  <si>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</si>
  <si>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</si>
  <si>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</si>
  <si>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</si>
  <si>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</si>
  <si>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</si>
  <si>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</si>
  <si>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</si>
  <si>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</si>
  <si>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</si>
  <si>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</si>
  <si>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</si>
  <si>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</si>
  <si>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</si>
  <si>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</si>
  <si>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</si>
  <si>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</si>
  <si>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</si>
  <si>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</si>
  <si>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</si>
  <si>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</si>
  <si>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</si>
  <si>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</si>
  <si>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</si>
  <si>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</si>
  <si>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</si>
  <si>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</si>
  <si>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</si>
  <si>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</si>
  <si>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</si>
  <si>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</si>
  <si>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</si>
  <si>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</si>
  <si>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</si>
  <si>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</si>
  <si>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</si>
  <si>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</si>
  <si>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</si>
  <si>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</si>
  <si>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</si>
  <si>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</si>
  <si>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</si>
  <si>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</si>
  <si>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</si>
  <si>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</si>
  <si>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</si>
  <si>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</si>
  <si>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</si>
  <si>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</si>
  <si>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</si>
  <si>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</si>
  <si>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</si>
  <si>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</si>
  <si>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</si>
  <si>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</si>
  <si>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</si>
  <si>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</si>
  <si>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</si>
  <si>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</si>
  <si>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</si>
  <si>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</si>
  <si>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</si>
  <si>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</si>
  <si>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</si>
  <si>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</si>
  <si>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</si>
  <si>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</si>
  <si>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</si>
  <si>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</si>
  <si>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</si>
  <si>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</si>
  <si>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</si>
  <si>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</si>
  <si>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</si>
  <si>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</si>
  <si>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</si>
  <si>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</si>
  <si>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</si>
  <si>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</si>
  <si>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</si>
  <si>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</si>
  <si>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</si>
  <si>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</si>
  <si>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</si>
  <si>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</si>
  <si>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</si>
  <si>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</si>
  <si>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</si>
  <si>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</si>
  <si>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</si>
  <si>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</si>
  <si>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</si>
  <si>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</si>
  <si>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</si>
  <si>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</si>
  <si>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</si>
  <si>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</si>
  <si>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</si>
  <si>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</si>
  <si>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</si>
  <si>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</si>
  <si>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</si>
  <si>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</si>
  <si>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</si>
  <si>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</si>
  <si>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</si>
  <si>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</si>
  <si>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</si>
  <si>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</si>
  <si>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</si>
  <si>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</si>
  <si>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</si>
  <si>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</si>
  <si>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</si>
  <si>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</si>
  <si>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</si>
  <si>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</si>
  <si>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</si>
  <si>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</si>
  <si>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</si>
  <si>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</si>
  <si>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</si>
  <si>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</si>
  <si>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</si>
  <si>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</si>
  <si>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</si>
  <si>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</si>
  <si>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</si>
  <si>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</si>
  <si>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</si>
  <si>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</si>
  <si>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</si>
  <si>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</si>
  <si>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</si>
  <si>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</si>
  <si>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</si>
  <si>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</si>
  <si>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</si>
  <si>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</si>
  <si>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</si>
  <si>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</si>
  <si>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</si>
  <si>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</si>
  <si>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</si>
  <si>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</si>
  <si>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</si>
  <si>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</si>
  <si>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</si>
  <si>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</si>
  <si>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</si>
  <si>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</si>
  <si>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</si>
  <si>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</si>
  <si>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</si>
  <si>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</si>
  <si>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</si>
  <si>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</si>
  <si>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</si>
  <si>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</si>
  <si>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</si>
  <si>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</si>
  <si>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</si>
  <si>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</si>
  <si>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</si>
  <si>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</si>
  <si>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</si>
  <si>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</si>
  <si>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</si>
  <si>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</si>
  <si>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</si>
  <si>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</si>
  <si>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</si>
  <si>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</si>
  <si>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</si>
  <si>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</si>
  <si>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</si>
  <si>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</si>
  <si>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</si>
  <si>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</si>
  <si>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</si>
  <si>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</si>
  <si>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</si>
  <si>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</si>
  <si>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</si>
  <si>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</si>
  <si>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</si>
  <si>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</si>
  <si>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</si>
  <si>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</si>
  <si>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</si>
  <si>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</si>
  <si>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</si>
  <si>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</si>
  <si>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</si>
  <si>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</si>
  <si>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</si>
  <si>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</si>
  <si>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</si>
  <si>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</si>
  <si>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</si>
  <si>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</si>
  <si>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</si>
  <si>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</si>
  <si>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</si>
  <si>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</si>
  <si>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</si>
  <si>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</si>
  <si>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</si>
  <si>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</si>
  <si>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</si>
  <si>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</si>
  <si>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</si>
  <si>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</si>
  <si>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</si>
  <si>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</si>
  <si>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</si>
  <si>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</si>
  <si>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</si>
  <si>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</si>
  <si>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</si>
  <si>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</si>
  <si>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</si>
  <si>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</si>
  <si>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</si>
  <si>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</si>
  <si>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</si>
  <si>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</si>
  <si>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</si>
  <si>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</si>
  <si>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</si>
  <si>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</si>
  <si>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</si>
  <si>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</si>
  <si>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</si>
  <si>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</si>
  <si>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</si>
  <si>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</si>
  <si>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</si>
  <si>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</si>
  <si>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</si>
  <si>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</si>
  <si>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</si>
  <si>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</si>
  <si>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</si>
  <si>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</si>
  <si>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</si>
  <si>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</si>
  <si>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</si>
  <si>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</si>
  <si>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</si>
  <si>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</si>
  <si>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</si>
  <si>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</si>
  <si>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</si>
  <si>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</si>
  <si>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</si>
  <si>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</si>
  <si>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</si>
  <si>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</si>
  <si>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</si>
  <si>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</si>
  <si>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</si>
  <si>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</si>
  <si>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</si>
  <si>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</si>
  <si>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</si>
  <si>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</si>
  <si>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</si>
  <si>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</si>
  <si>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</si>
  <si>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</si>
  <si>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</si>
  <si>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</si>
  <si>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</si>
  <si>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</si>
  <si>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</si>
  <si>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</si>
  <si>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</si>
  <si>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</si>
  <si>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</si>
  <si>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</si>
  <si>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</si>
  <si>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</si>
  <si>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</si>
  <si>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</si>
  <si>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</si>
  <si>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</si>
  <si>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</si>
  <si>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</si>
  <si>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</si>
  <si>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</si>
  <si>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</si>
  <si>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</si>
  <si>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</si>
  <si>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</si>
  <si>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</si>
  <si>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</si>
  <si>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</si>
  <si>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</si>
  <si>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</si>
  <si>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</si>
  <si>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</si>
  <si>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</si>
  <si>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</si>
  <si>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</si>
  <si>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</si>
  <si>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</si>
  <si>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</si>
  <si>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</si>
  <si>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</si>
  <si>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</si>
  <si>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</si>
  <si>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</si>
  <si>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</si>
  <si>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</si>
  <si>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</si>
  <si>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</si>
  <si>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</si>
  <si>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</si>
  <si>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</si>
  <si>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</si>
  <si>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</si>
  <si>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</si>
  <si>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</si>
  <si>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</si>
  <si>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</si>
  <si>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</si>
  <si>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</si>
  <si>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</si>
  <si>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</si>
  <si>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</si>
  <si>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</si>
  <si>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</si>
  <si>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</si>
  <si>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</si>
  <si>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</si>
  <si>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</si>
  <si>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</si>
  <si>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</si>
  <si>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</si>
  <si>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</si>
  <si>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</si>
  <si>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</si>
  <si>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</si>
  <si>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</si>
  <si>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</si>
  <si>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</si>
  <si>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</si>
  <si>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</si>
  <si>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</si>
  <si>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</si>
  <si>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</si>
  <si>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</si>
  <si>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</si>
  <si>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</si>
  <si>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</si>
  <si>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</si>
  <si>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</si>
  <si>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</si>
  <si>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</si>
  <si>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</si>
  <si>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</si>
  <si>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</si>
  <si>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</si>
  <si>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</si>
  <si>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</si>
  <si>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</si>
  <si>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</si>
  <si>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</si>
  <si>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</si>
  <si>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</si>
  <si>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</si>
  <si>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</si>
  <si>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</si>
  <si>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</si>
  <si>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</si>
  <si>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</si>
  <si>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</si>
  <si>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</si>
  <si>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</si>
  <si>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</si>
  <si>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</si>
  <si>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</si>
  <si>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</si>
  <si>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</si>
  <si>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</si>
  <si>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</si>
  <si>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</si>
  <si>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</si>
  <si>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</si>
  <si>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</si>
  <si>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</si>
  <si>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</si>
  <si>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</si>
  <si>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</si>
  <si>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</si>
  <si>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</si>
  <si>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</si>
  <si>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</si>
  <si>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</si>
  <si>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</si>
  <si>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</si>
  <si>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</si>
  <si>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</si>
  <si>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</si>
  <si>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</si>
  <si>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</si>
  <si>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</si>
  <si>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</si>
  <si>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</si>
  <si>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</si>
  <si>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</si>
  <si>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</si>
  <si>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</si>
  <si>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</si>
  <si>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</si>
  <si>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</si>
  <si>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</si>
  <si>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</si>
  <si>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</si>
  <si>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</si>
  <si>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</si>
  <si>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</si>
  <si>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</si>
  <si>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</si>
  <si>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</si>
  <si>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</si>
  <si>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</si>
  <si>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</si>
  <si>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</si>
  <si>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</si>
  <si>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</si>
  <si>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</si>
  <si>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</si>
  <si>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</si>
  <si>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</si>
  <si>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</si>
  <si>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</si>
  <si>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</si>
  <si>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</si>
  <si>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</si>
  <si>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</si>
  <si>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</si>
  <si>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</si>
  <si>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</si>
  <si>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</si>
  <si>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</si>
  <si>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</si>
  <si>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</si>
  <si>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</si>
  <si>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</si>
  <si>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</si>
  <si>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</si>
  <si>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</si>
  <si>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</si>
  <si>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</si>
  <si>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</si>
  <si>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</si>
  <si>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</si>
  <si>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</si>
  <si>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</si>
  <si>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</si>
  <si>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</si>
  <si>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</si>
  <si>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</si>
  <si>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</si>
  <si>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</si>
  <si>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</si>
  <si>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</si>
  <si>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</si>
  <si>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</si>
  <si>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</si>
  <si>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</si>
  <si>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</si>
  <si>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</si>
  <si>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</si>
  <si>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</si>
  <si>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</si>
  <si>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</si>
  <si>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</si>
  <si>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</si>
  <si>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</si>
  <si>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</si>
  <si>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</si>
  <si>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</si>
  <si>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</si>
  <si>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</si>
  <si>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</si>
  <si>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</si>
  <si>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</si>
  <si>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</si>
  <si>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</si>
  <si>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</si>
  <si>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</si>
  <si>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</si>
  <si>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</si>
  <si>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</si>
  <si>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</si>
  <si>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</si>
  <si>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</si>
  <si>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</si>
  <si>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</si>
  <si>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</si>
  <si>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</si>
  <si>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</si>
  <si>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</si>
  <si>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</si>
  <si>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</si>
  <si>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</si>
  <si>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</si>
  <si>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</si>
  <si>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</si>
  <si>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</si>
  <si>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</si>
  <si>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</si>
  <si>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</si>
  <si>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</si>
  <si>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</si>
  <si>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</si>
  <si>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</si>
  <si>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</si>
  <si>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</si>
  <si>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</si>
  <si>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</si>
  <si>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</si>
  <si>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</si>
  <si>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</si>
  <si>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</si>
  <si>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</si>
  <si>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</si>
  <si>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</si>
  <si>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</si>
  <si>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</si>
  <si>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</si>
  <si>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</si>
  <si>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</si>
  <si>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</si>
  <si>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</si>
  <si>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</si>
  <si>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</si>
  <si>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</si>
  <si>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</si>
  <si>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</si>
  <si>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</si>
  <si>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</si>
  <si>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</si>
  <si>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</si>
  <si>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</si>
  <si>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</si>
  <si>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</si>
  <si>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</si>
  <si>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</si>
  <si>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</si>
  <si>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</si>
  <si>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</si>
  <si>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</si>
  <si>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</si>
  <si>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</si>
  <si>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</si>
  <si>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</si>
  <si>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</si>
  <si>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</si>
  <si>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</si>
  <si>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</si>
  <si>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</si>
  <si>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</si>
  <si>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</si>
  <si>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</si>
  <si>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</si>
  <si>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</si>
  <si>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</si>
  <si>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</si>
  <si>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</si>
  <si>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</si>
  <si>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</si>
  <si>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</si>
  <si>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</si>
  <si>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</si>
  <si>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</si>
  <si>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</si>
  <si>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</si>
  <si>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</si>
  <si>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</si>
  <si>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</si>
  <si>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</si>
  <si>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</si>
  <si>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</si>
  <si>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</si>
  <si>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</si>
  <si>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</si>
  <si>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</si>
  <si>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</si>
  <si>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</si>
  <si>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</si>
  <si>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</si>
  <si>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</si>
  <si>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</si>
  <si>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</si>
  <si>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</si>
  <si>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</si>
  <si>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</si>
  <si>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</si>
  <si>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</si>
  <si>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</si>
  <si>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</si>
  <si>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</si>
  <si>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</si>
  <si>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</si>
  <si>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</si>
  <si>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</si>
  <si>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</si>
  <si>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</si>
  <si>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</si>
  <si>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</si>
  <si>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</si>
  <si>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</si>
  <si>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</si>
  <si>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</si>
  <si>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</si>
  <si>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</si>
  <si>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</si>
  <si>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</si>
  <si>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</si>
  <si>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</si>
  <si>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</si>
  <si>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</si>
  <si>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</si>
  <si>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</si>
  <si>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</si>
  <si>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</si>
  <si>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</si>
  <si>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</si>
  <si>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</si>
  <si>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</si>
  <si>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</si>
  <si>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</si>
  <si>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</si>
  <si>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</si>
  <si>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</si>
  <si>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</si>
  <si>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</si>
  <si>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</si>
  <si>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</si>
  <si>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</si>
  <si>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</si>
  <si>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</si>
  <si>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</si>
  <si>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</si>
  <si>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</si>
  <si>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</si>
  <si>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</si>
  <si>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</si>
  <si>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</si>
  <si>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</si>
  <si>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</si>
  <si>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</si>
  <si>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</si>
  <si>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</si>
  <si>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</si>
  <si>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</si>
  <si>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</si>
  <si>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</si>
  <si>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</si>
  <si>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</si>
  <si>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</si>
  <si>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</si>
  <si>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</si>
  <si>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</si>
  <si>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</si>
  <si>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</si>
  <si>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</si>
  <si>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</si>
  <si>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</si>
  <si>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</si>
  <si>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</si>
  <si>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</si>
  <si>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</si>
  <si>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</si>
  <si>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</si>
  <si>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</si>
  <si>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</si>
  <si>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</si>
  <si>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</si>
  <si>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</si>
  <si>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</si>
  <si>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</si>
  <si>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</si>
  <si>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</si>
  <si>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</si>
  <si>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</si>
  <si>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</si>
  <si>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</si>
  <si>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</si>
  <si>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</si>
  <si>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</si>
  <si>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</si>
  <si>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</si>
  <si>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</si>
  <si>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</si>
  <si>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</si>
  <si>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</si>
  <si>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</si>
  <si>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</si>
  <si>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</si>
  <si>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</si>
  <si>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</si>
  <si>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</si>
  <si>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</si>
  <si>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</si>
  <si>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</si>
  <si>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</si>
  <si>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</si>
  <si>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</si>
  <si>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</si>
  <si>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</si>
  <si>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</si>
  <si>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</si>
  <si>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</si>
  <si>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</si>
  <si>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</si>
  <si>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</si>
  <si>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</si>
  <si>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</si>
  <si>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</si>
  <si>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</si>
  <si>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</si>
  <si>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</si>
  <si>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</si>
  <si>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</si>
  <si>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</si>
  <si>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</si>
  <si>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</si>
  <si>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</si>
  <si>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</si>
  <si>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</si>
  <si>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</si>
  <si>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</si>
  <si>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</si>
  <si>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</si>
  <si>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</si>
  <si>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</si>
  <si>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</si>
  <si>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</si>
  <si>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</si>
  <si>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</si>
  <si>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</si>
  <si>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</si>
  <si>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</si>
  <si>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</si>
  <si>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</si>
  <si>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</si>
  <si>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</si>
  <si>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</si>
  <si>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</si>
  <si>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</si>
  <si>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</si>
  <si>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</si>
  <si>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</si>
  <si>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</si>
  <si>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</si>
  <si>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</si>
  <si>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</si>
  <si>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</si>
  <si>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</si>
  <si>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</si>
  <si>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</si>
  <si>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</si>
  <si>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</si>
  <si>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</si>
  <si>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</si>
  <si>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</si>
  <si>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</si>
  <si>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</si>
  <si>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</si>
  <si>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</si>
  <si>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</si>
  <si>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</si>
  <si>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</si>
  <si>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</si>
  <si>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</si>
  <si>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</si>
  <si>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</si>
  <si>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</si>
  <si>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</si>
  <si>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</si>
  <si>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</si>
  <si>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</si>
  <si>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</si>
  <si>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</si>
  <si>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</si>
  <si>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</si>
  <si>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</si>
  <si>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</si>
  <si>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</si>
  <si>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</si>
  <si>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</si>
  <si>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</si>
  <si>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</si>
  <si>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</si>
  <si>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</si>
  <si>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</si>
  <si>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</si>
  <si>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</si>
  <si>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</si>
  <si>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</si>
  <si>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</si>
  <si>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</si>
  <si>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</si>
  <si>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</si>
  <si>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</si>
  <si>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</si>
  <si>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</si>
  <si>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</si>
  <si>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</si>
  <si>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</si>
  <si>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</si>
  <si>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</si>
  <si>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</si>
  <si>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</si>
  <si>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</si>
  <si>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</si>
  <si>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</si>
  <si>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</si>
  <si>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</si>
  <si>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</si>
  <si>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</si>
  <si>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</si>
  <si>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</si>
  <si>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</si>
  <si>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</si>
  <si>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</si>
  <si>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</si>
  <si>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</si>
  <si>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</si>
  <si>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</si>
  <si>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</si>
  <si>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</si>
  <si>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</si>
  <si>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</si>
  <si>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</si>
  <si>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</si>
  <si>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</si>
  <si>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</si>
  <si>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</si>
  <si>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</si>
  <si>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</si>
  <si>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</si>
  <si>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</si>
  <si>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</si>
  <si>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</si>
  <si>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</si>
  <si>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</si>
  <si>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</si>
  <si>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</si>
  <si>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</si>
  <si>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</si>
  <si>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</si>
  <si>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</si>
  <si>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</si>
  <si>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</si>
  <si>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</si>
  <si>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</si>
  <si>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</si>
  <si>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</si>
  <si>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</si>
  <si>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</si>
  <si>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</si>
  <si>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</si>
  <si>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</si>
  <si>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</si>
  <si>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</si>
  <si>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</si>
  <si>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</si>
  <si>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</si>
  <si>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</si>
  <si>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</si>
  <si>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</si>
  <si>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</si>
  <si>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</si>
  <si>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</si>
  <si>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</si>
  <si>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</si>
  <si>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</si>
  <si>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</si>
  <si>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</si>
  <si>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</si>
  <si>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</si>
  <si>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</si>
  <si>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</si>
  <si>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</si>
  <si>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</si>
  <si>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</si>
  <si>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</si>
  <si>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</si>
  <si>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</si>
  <si>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</si>
  <si>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</si>
  <si>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</si>
  <si>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</si>
  <si>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</si>
  <si>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</si>
  <si>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</si>
  <si>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</si>
  <si>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</si>
  <si>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</si>
  <si>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</si>
  <si>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</si>
  <si>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</si>
  <si>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</si>
  <si>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</si>
  <si>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</si>
  <si>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</si>
  <si>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</si>
  <si>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</si>
  <si>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</si>
  <si>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</si>
  <si>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</si>
  <si>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</si>
  <si>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</si>
  <si>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</si>
  <si>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</si>
  <si>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</si>
  <si>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</si>
  <si>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</si>
  <si>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</si>
  <si>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</si>
  <si>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</si>
  <si>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</si>
  <si>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</si>
  <si>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</si>
  <si>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</si>
  <si>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</si>
  <si>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</si>
  <si>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</si>
  <si>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</si>
  <si>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</si>
  <si>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</si>
  <si>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</si>
  <si>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</si>
  <si>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</si>
  <si>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</si>
  <si>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</si>
  <si>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</si>
  <si>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</si>
  <si>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</si>
  <si>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</si>
  <si>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</si>
  <si>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</si>
  <si>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</si>
  <si>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</si>
  <si>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</si>
  <si>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</si>
  <si>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</si>
  <si>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</si>
  <si>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</si>
  <si>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</si>
  <si>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</si>
  <si>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</si>
  <si>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</si>
  <si>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</si>
  <si>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</si>
  <si>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</si>
  <si>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</si>
  <si>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</si>
  <si>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</si>
  <si>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</si>
  <si>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</si>
  <si>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</si>
  <si>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</si>
  <si>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</si>
  <si>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</si>
  <si>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</si>
  <si>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</si>
  <si>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</si>
  <si>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</si>
  <si>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</si>
  <si>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</si>
  <si>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</si>
  <si>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</si>
  <si>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</si>
  <si>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</si>
  <si>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</si>
  <si>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</si>
  <si>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</si>
  <si>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</si>
  <si>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</si>
  <si>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</si>
  <si>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</si>
  <si>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</si>
  <si>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</si>
  <si>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</si>
  <si>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</si>
  <si>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</si>
  <si>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</si>
  <si>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</si>
  <si>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</si>
  <si>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</si>
  <si>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</si>
  <si>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</si>
  <si>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</si>
  <si>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</si>
  <si>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</si>
  <si>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</si>
  <si>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</si>
  <si>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</si>
  <si>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</si>
  <si>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</si>
  <si>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</si>
  <si>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</si>
  <si>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</si>
  <si>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</si>
  <si>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</si>
  <si>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</si>
  <si>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</si>
  <si>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</si>
  <si>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</si>
  <si>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</si>
  <si>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</si>
  <si>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</si>
  <si>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</si>
  <si>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</si>
  <si>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</si>
  <si>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</si>
  <si>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</si>
  <si>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</si>
  <si>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</si>
  <si>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</si>
  <si>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</si>
  <si>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</si>
  <si>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</si>
  <si>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</si>
  <si>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</si>
  <si>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</si>
  <si>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</si>
  <si>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</si>
  <si>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</si>
  <si>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</si>
  <si>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</si>
  <si>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</si>
  <si>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</si>
  <si>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</si>
  <si>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</si>
  <si>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</si>
  <si>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</si>
  <si>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</si>
  <si>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</si>
  <si>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</si>
  <si>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</si>
  <si>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</si>
  <si>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</si>
  <si>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</si>
  <si>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</si>
  <si>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</si>
  <si>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</si>
  <si>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</si>
  <si>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</si>
  <si>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</si>
  <si>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</si>
  <si>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</si>
  <si>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</si>
  <si>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</si>
  <si>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</si>
  <si>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</si>
  <si>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</si>
  <si>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</si>
  <si>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</si>
  <si>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</si>
  <si>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</si>
  <si>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</si>
  <si>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</si>
  <si>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</si>
  <si>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</si>
  <si>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</si>
  <si>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</si>
  <si>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</si>
  <si>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</si>
  <si>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</si>
  <si>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</si>
  <si>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</si>
  <si>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</si>
  <si>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</si>
  <si>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</si>
  <si>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</si>
  <si>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</si>
  <si>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</si>
  <si>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</si>
  <si>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</si>
  <si>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</si>
  <si>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</si>
  <si>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</si>
  <si>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</si>
  <si>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</si>
  <si>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</si>
  <si>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</si>
  <si>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</si>
  <si>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</si>
  <si>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</si>
  <si>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</si>
  <si>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</si>
  <si>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</si>
  <si>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</si>
  <si>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</si>
  <si>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</si>
  <si>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</si>
  <si>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</si>
  <si>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</si>
  <si>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</si>
  <si>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</si>
  <si>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</si>
  <si>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</si>
  <si>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</si>
  <si>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</si>
  <si>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</si>
  <si>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</si>
  <si>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</si>
  <si>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</si>
  <si>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</si>
  <si>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</si>
  <si>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</si>
  <si>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</si>
  <si>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</si>
  <si>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</si>
  <si>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</si>
  <si>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</si>
  <si>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</si>
  <si>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</si>
  <si>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</si>
  <si>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</si>
  <si>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</si>
  <si>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</si>
  <si>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</si>
  <si>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</si>
  <si>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</si>
  <si>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</si>
  <si>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</si>
  <si>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</si>
  <si>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</si>
  <si>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</si>
  <si>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</si>
  <si>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</si>
  <si>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</si>
  <si>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</si>
  <si>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</si>
  <si>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</si>
  <si>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</si>
  <si>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</si>
  <si>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</si>
  <si>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</si>
  <si>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</si>
  <si>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</si>
  <si>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</si>
  <si>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</si>
  <si>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</si>
  <si>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</si>
  <si>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</si>
  <si>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</si>
  <si>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</si>
  <si>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</si>
  <si>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</si>
  <si>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</si>
  <si>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</si>
  <si>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</si>
  <si>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</si>
  <si>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</si>
  <si>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</si>
  <si>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</si>
  <si>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</si>
  <si>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</si>
  <si>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</si>
  <si>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</si>
  <si>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</si>
  <si>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</si>
  <si>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</si>
  <si>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</si>
  <si>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</si>
  <si>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</si>
  <si>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</si>
  <si>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</si>
  <si>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</si>
  <si>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</si>
  <si>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</si>
  <si>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</si>
  <si>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</si>
  <si>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</si>
  <si>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</si>
  <si>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</si>
  <si>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</si>
  <si>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</si>
  <si>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</si>
  <si>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</si>
  <si>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</si>
  <si>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</si>
  <si>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</si>
  <si>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</si>
  <si>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</si>
  <si>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</si>
  <si>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</si>
  <si>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</si>
  <si>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</si>
  <si>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</si>
  <si>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</si>
  <si>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</si>
  <si>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</si>
  <si>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</si>
  <si>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</si>
  <si>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</si>
  <si>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</si>
  <si>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</si>
  <si>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</si>
  <si>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</si>
  <si>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</si>
  <si>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</si>
  <si>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</si>
  <si>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</si>
  <si>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</si>
  <si>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</si>
  <si>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</si>
  <si>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</si>
  <si>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</si>
  <si>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</si>
  <si>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</si>
  <si>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</si>
  <si>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</si>
  <si>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</si>
  <si>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</si>
  <si>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</si>
  <si>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</si>
  <si>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</si>
  <si>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</si>
  <si>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</si>
  <si>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</si>
  <si>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</si>
  <si>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</si>
  <si>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</si>
  <si>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</si>
  <si>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</si>
  <si>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</si>
  <si>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</si>
  <si>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</si>
  <si>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</si>
  <si>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</si>
  <si>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</si>
  <si>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</si>
  <si>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</si>
  <si>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</si>
  <si>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</si>
  <si>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</si>
  <si>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</si>
  <si>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</si>
  <si>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</si>
  <si>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</si>
  <si>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</si>
  <si>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</si>
  <si>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</si>
  <si>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</si>
  <si>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</si>
  <si>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</si>
  <si>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</si>
  <si>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</si>
  <si>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</si>
  <si>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</si>
  <si>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</si>
  <si>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</si>
  <si>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</si>
  <si>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</si>
  <si>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</si>
  <si>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</si>
  <si>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</si>
  <si>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</si>
  <si>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</si>
  <si>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</si>
  <si>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</si>
  <si>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</si>
  <si>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</si>
  <si>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</si>
  <si>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</si>
  <si>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</si>
  <si>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</si>
  <si>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</si>
  <si>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</si>
  <si>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</si>
  <si>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</si>
  <si>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</si>
  <si>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</si>
  <si>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</si>
  <si>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</si>
  <si>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</si>
  <si>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</si>
  <si>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</si>
  <si>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</si>
  <si>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</si>
  <si>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</si>
  <si>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</si>
  <si>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</si>
  <si>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</si>
  <si>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</si>
  <si>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</si>
  <si>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</si>
  <si>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</si>
  <si>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</si>
  <si>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</si>
  <si>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</si>
  <si>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</si>
  <si>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</si>
  <si>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</si>
  <si>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</si>
  <si>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</si>
  <si>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</si>
  <si>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</si>
  <si>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</si>
  <si>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</si>
  <si>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</si>
  <si>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</si>
  <si>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</si>
  <si>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</si>
  <si>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</si>
  <si>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</si>
  <si>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</si>
  <si>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</si>
  <si>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</si>
  <si>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</si>
  <si>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</si>
  <si>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</si>
  <si>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</si>
  <si>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</si>
  <si>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</si>
  <si>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</si>
  <si>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</si>
  <si>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</si>
  <si>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</si>
  <si>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</si>
  <si>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</si>
  <si>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</si>
  <si>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</si>
  <si>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</si>
  <si>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</si>
  <si>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</si>
  <si>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</si>
  <si>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</si>
  <si>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</si>
  <si>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</si>
  <si>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</si>
  <si>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</si>
  <si>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</si>
  <si>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</si>
  <si>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</si>
  <si>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</si>
  <si>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</si>
  <si>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</si>
  <si>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</si>
  <si>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</si>
  <si>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</si>
  <si>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</si>
  <si>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</si>
  <si>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</si>
  <si>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</si>
  <si>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</si>
  <si>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</si>
  <si>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</si>
  <si>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</si>
  <si>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</si>
  <si>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</si>
  <si>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</si>
  <si>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</si>
  <si>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</si>
  <si>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</si>
  <si>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</si>
  <si>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</si>
  <si>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</si>
  <si>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</si>
  <si>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</si>
  <si>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</si>
  <si>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</si>
  <si>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</si>
  <si>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</si>
  <si>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</si>
  <si>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</si>
  <si>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</si>
  <si>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</si>
  <si>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</si>
  <si>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</si>
  <si>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</si>
  <si>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</si>
  <si>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</si>
  <si>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</si>
  <si>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</si>
  <si>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</si>
  <si>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</si>
  <si>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</si>
  <si>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</si>
  <si>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</si>
  <si>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</si>
  <si>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</si>
  <si>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</si>
  <si>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</si>
  <si>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</si>
  <si>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</si>
  <si>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</si>
  <si>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</si>
  <si>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</si>
  <si>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</si>
  <si>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</si>
  <si>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</si>
  <si>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</si>
  <si>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</si>
  <si>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</si>
  <si>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</si>
  <si>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</si>
  <si>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</si>
  <si>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</si>
  <si>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</si>
  <si>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</si>
  <si>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</si>
  <si>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</si>
  <si>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</si>
  <si>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</si>
  <si>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</si>
  <si>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</si>
  <si>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</si>
  <si>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</si>
  <si>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</si>
  <si>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</si>
  <si>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</si>
  <si>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</si>
  <si>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</si>
  <si>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</si>
  <si>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</si>
  <si>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</si>
  <si>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</si>
  <si>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</si>
  <si>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</si>
  <si>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</si>
  <si>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</si>
  <si>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</si>
  <si>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</si>
  <si>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</si>
  <si>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</si>
  <si>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</si>
  <si>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</si>
  <si>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</si>
  <si>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</si>
  <si>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</si>
  <si>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</si>
  <si>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</si>
  <si>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</si>
  <si>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</si>
  <si>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</si>
  <si>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</si>
  <si>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</si>
  <si>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</si>
  <si>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</si>
  <si>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</si>
  <si>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</si>
  <si>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</si>
  <si>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</si>
  <si>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</si>
  <si>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</si>
  <si>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</si>
  <si>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</si>
  <si>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</si>
  <si>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</si>
  <si>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</si>
  <si>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</si>
  <si>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</si>
  <si>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</si>
  <si>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</si>
  <si>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</si>
  <si>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</si>
  <si>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</si>
  <si>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</si>
  <si>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</si>
  <si>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</si>
  <si>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</si>
  <si>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</si>
  <si>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</si>
  <si>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</si>
  <si>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</si>
  <si>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</si>
  <si>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</si>
  <si>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</si>
  <si>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</si>
  <si>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</si>
  <si>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</si>
  <si>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</si>
  <si>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</si>
  <si>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</si>
  <si>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</si>
  <si>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</si>
  <si>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</si>
  <si>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</si>
  <si>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</si>
  <si>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</si>
  <si>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</si>
  <si>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</si>
  <si>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</si>
  <si>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</si>
  <si>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</si>
  <si>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</si>
  <si>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</si>
  <si>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</si>
  <si>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</si>
  <si>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</si>
  <si>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</si>
  <si>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</si>
  <si>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</si>
  <si>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</si>
  <si>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</si>
  <si>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</si>
  <si>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</si>
  <si>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</si>
  <si>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</si>
  <si>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</si>
  <si>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</si>
  <si>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</si>
  <si>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</si>
  <si>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</si>
  <si>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</si>
  <si>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</si>
  <si>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</si>
  <si>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</si>
  <si>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</si>
  <si>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</si>
  <si>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</si>
  <si>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</si>
  <si>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</si>
  <si>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</si>
  <si>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</si>
  <si>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</si>
  <si>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</si>
  <si>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</si>
  <si>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</si>
  <si>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</si>
  <si>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</si>
  <si>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</si>
  <si>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</si>
  <si>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</si>
  <si>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</si>
  <si>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</si>
  <si>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</si>
  <si>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</si>
  <si>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</si>
  <si>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</si>
  <si>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</si>
  <si>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</si>
  <si>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</si>
  <si>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</si>
  <si>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</si>
  <si>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</si>
  <si>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</si>
  <si>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</si>
  <si>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</si>
  <si>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</si>
  <si>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</si>
  <si>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</si>
  <si>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</si>
  <si>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</si>
  <si>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</si>
  <si>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</si>
  <si>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</si>
  <si>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</si>
  <si>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</si>
  <si>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</si>
  <si>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</si>
  <si>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</si>
  <si>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</si>
  <si>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</si>
  <si>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</si>
  <si>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</si>
  <si>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</si>
  <si>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</si>
  <si>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</si>
  <si>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</si>
  <si>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</si>
  <si>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</si>
  <si>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</si>
  <si>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</si>
  <si>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</si>
  <si>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</si>
  <si>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</si>
  <si>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</si>
  <si>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</si>
  <si>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</si>
  <si>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</si>
  <si>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</si>
  <si>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</si>
  <si>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</si>
  <si>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</si>
  <si>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</si>
  <si>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</si>
  <si>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</si>
  <si>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</si>
  <si>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</si>
  <si>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</si>
  <si>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</si>
  <si>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</si>
  <si>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</si>
  <si>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</si>
  <si>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</si>
  <si>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</si>
  <si>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</si>
  <si>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</si>
  <si>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</si>
  <si>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</si>
  <si>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</si>
  <si>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</si>
  <si>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</si>
  <si>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</si>
  <si>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</si>
  <si>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</si>
  <si>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</si>
  <si>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</si>
  <si>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</si>
  <si>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</si>
  <si>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</si>
  <si>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</si>
  <si>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</si>
  <si>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</si>
  <si>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</si>
  <si>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</si>
  <si>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</si>
  <si>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</si>
  <si>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</si>
  <si>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</si>
  <si>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</si>
  <si>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</si>
  <si>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</si>
  <si>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</si>
  <si>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</si>
  <si>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</si>
  <si>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</si>
  <si>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</si>
  <si>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</si>
  <si>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</si>
  <si>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</si>
  <si>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</si>
  <si>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</si>
  <si>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</si>
  <si>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</si>
  <si>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</si>
  <si>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</si>
  <si>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</si>
  <si>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</si>
  <si>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</si>
  <si>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</si>
  <si>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</si>
  <si>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</si>
  <si>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</si>
  <si>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</si>
  <si>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</si>
  <si>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</si>
  <si>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</si>
  <si>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</si>
  <si>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</si>
  <si>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</si>
  <si>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</si>
  <si>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</si>
  <si>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</si>
  <si>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</si>
  <si>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</si>
  <si>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</si>
  <si>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</si>
  <si>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</si>
  <si>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</si>
  <si>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</si>
  <si>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</si>
  <si>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</si>
  <si>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</si>
  <si>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</si>
  <si>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</si>
  <si>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</si>
  <si>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</si>
  <si>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</si>
  <si>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</si>
  <si>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</si>
  <si>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</si>
  <si>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</si>
  <si>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</si>
  <si>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</si>
  <si>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</si>
  <si>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</si>
  <si>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</si>
  <si>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</si>
  <si>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</si>
  <si>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</si>
  <si>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</si>
  <si>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</si>
  <si>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</si>
  <si>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</si>
  <si>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</si>
  <si>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</si>
  <si>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</si>
  <si>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</si>
  <si>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</si>
  <si>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</si>
  <si>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</si>
  <si>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</si>
  <si>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</si>
  <si>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</si>
  <si>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</si>
  <si>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</si>
  <si>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</si>
  <si>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</si>
  <si>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</si>
  <si>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</si>
  <si>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</si>
  <si>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</si>
  <si>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</si>
  <si>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</si>
  <si>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</si>
  <si>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</si>
  <si>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</si>
  <si>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</si>
  <si>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</si>
  <si>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</si>
  <si>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</si>
  <si>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</si>
  <si>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</si>
  <si>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</si>
  <si>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</si>
  <si>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</si>
  <si>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</si>
  <si>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</si>
  <si>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</si>
  <si>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</si>
  <si>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</si>
  <si>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</si>
  <si>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</si>
  <si>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</si>
  <si>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</si>
  <si>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</si>
  <si>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</si>
  <si>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</si>
  <si>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</si>
  <si>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</si>
  <si>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</si>
  <si>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</si>
  <si>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</si>
  <si>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</si>
  <si>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</si>
  <si>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</si>
  <si>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</si>
  <si>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</si>
  <si>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</si>
  <si>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</si>
  <si>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</si>
  <si>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</si>
  <si>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</si>
  <si>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</si>
  <si>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</si>
  <si>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</si>
  <si>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</si>
  <si>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</si>
  <si>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</si>
  <si>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</si>
  <si>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</si>
  <si>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</si>
  <si>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</si>
  <si>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</si>
  <si>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</si>
  <si>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</si>
  <si>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</si>
  <si>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</si>
  <si>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</si>
  <si>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</si>
  <si>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</si>
  <si>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</si>
  <si>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</si>
  <si>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</si>
  <si>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</si>
  <si>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</si>
  <si>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</si>
  <si>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</si>
  <si>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</si>
  <si>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</si>
  <si>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</si>
  <si>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</si>
  <si>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</si>
  <si>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</si>
  <si>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</si>
  <si>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</si>
  <si>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</si>
  <si>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</si>
  <si>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</si>
  <si>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</si>
  <si>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</si>
  <si>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</si>
  <si>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</si>
  <si>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</si>
  <si>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</si>
  <si>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</si>
  <si>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</si>
  <si>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</si>
  <si>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</si>
  <si>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</si>
  <si>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</si>
  <si>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</si>
  <si>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</si>
  <si>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</si>
  <si>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</si>
  <si>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</si>
  <si>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</si>
  <si>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</si>
  <si>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</si>
  <si>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</si>
  <si>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</si>
  <si>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</si>
  <si>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</si>
  <si>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</si>
  <si>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</si>
  <si>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</si>
  <si>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</si>
  <si>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</si>
  <si>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</si>
  <si>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</si>
  <si>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</si>
  <si>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</si>
  <si>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</si>
  <si>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</si>
  <si>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</si>
  <si>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</si>
  <si>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</si>
  <si>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</si>
  <si>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</si>
  <si>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</si>
  <si>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</si>
  <si>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</si>
  <si>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</si>
  <si>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</si>
  <si>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</si>
  <si>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</si>
  <si>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</si>
  <si>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</si>
  <si>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</si>
  <si>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</si>
  <si>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</si>
  <si>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</si>
  <si>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</si>
  <si>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</si>
  <si>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</si>
  <si>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</si>
  <si>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</si>
  <si>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</si>
  <si>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</si>
  <si>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</si>
  <si>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</si>
  <si>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</si>
  <si>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</si>
  <si>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</si>
  <si>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</si>
  <si>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</si>
  <si>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</si>
  <si>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</si>
  <si>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</si>
  <si>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</si>
  <si>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</si>
  <si>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</si>
  <si>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</si>
  <si>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</si>
  <si>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</si>
  <si>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</si>
  <si>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</si>
  <si>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</si>
  <si>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</si>
  <si>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</si>
  <si>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</si>
  <si>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</si>
  <si>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</si>
  <si>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</si>
  <si>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</si>
  <si>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</si>
  <si>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</si>
  <si>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</si>
  <si>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</si>
  <si>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</si>
  <si>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</si>
  <si>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</si>
  <si>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</si>
  <si>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</si>
  <si>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</si>
  <si>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</si>
  <si>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</si>
  <si>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</si>
  <si>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</si>
  <si>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</si>
  <si>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</si>
  <si>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</si>
  <si>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</si>
  <si>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</si>
  <si>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</si>
  <si>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</si>
  <si>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</si>
  <si>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</si>
  <si>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</si>
  <si>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</si>
  <si>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</si>
  <si>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</si>
  <si>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</si>
  <si>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</si>
  <si>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</si>
  <si>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</si>
  <si>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</si>
  <si>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</si>
  <si>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</si>
  <si>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</si>
  <si>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</si>
  <si>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</si>
  <si>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</si>
  <si>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</si>
  <si>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</si>
  <si>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</si>
  <si>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</si>
  <si>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</si>
  <si>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</si>
  <si>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</si>
  <si>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</si>
  <si>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</si>
  <si>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</si>
  <si>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</si>
  <si>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</si>
  <si>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</si>
  <si>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</si>
  <si>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</si>
  <si>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</si>
  <si>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</si>
  <si>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</si>
  <si>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</si>
  <si>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</si>
  <si>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</si>
  <si>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</si>
  <si>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</si>
  <si>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</si>
  <si>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</si>
  <si>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</si>
  <si>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</si>
  <si>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</si>
  <si>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</si>
  <si>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</si>
  <si>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</si>
  <si>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</si>
  <si>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</si>
  <si>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</si>
  <si>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</si>
  <si>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</si>
  <si>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</si>
  <si>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</si>
  <si>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</si>
  <si>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</si>
  <si>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</si>
  <si>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</si>
  <si>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</si>
  <si>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</si>
  <si>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</si>
  <si>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</si>
  <si>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</si>
  <si>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</si>
  <si>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</si>
  <si>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</si>
  <si>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</si>
  <si>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</si>
  <si>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</si>
  <si>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</si>
  <si>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</si>
  <si>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</si>
  <si>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</si>
  <si>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</si>
  <si>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</si>
  <si>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</si>
  <si>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</si>
  <si>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</si>
  <si>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</si>
  <si>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</si>
  <si>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</si>
  <si>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</si>
  <si>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</si>
  <si>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</si>
  <si>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</si>
  <si>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</si>
  <si>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</si>
  <si>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</si>
  <si>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</si>
  <si>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</si>
  <si>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</si>
  <si>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</si>
  <si>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</si>
  <si>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</si>
  <si>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</si>
  <si>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</si>
  <si>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</si>
  <si>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</si>
  <si>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</si>
  <si>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</si>
  <si>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</si>
  <si>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</si>
  <si>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</si>
  <si>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</si>
  <si>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</si>
  <si>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</si>
  <si>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</si>
  <si>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</si>
  <si>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</si>
  <si>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</si>
  <si>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</si>
  <si>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</si>
  <si>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</si>
  <si>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</si>
  <si>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</si>
  <si>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</si>
  <si>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</si>
  <si>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</si>
  <si>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</si>
  <si>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</si>
  <si>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</si>
  <si>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</si>
  <si>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</si>
  <si>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</si>
  <si>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</si>
  <si>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</si>
  <si>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</si>
  <si>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</si>
  <si>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</si>
  <si>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</si>
  <si>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</si>
  <si>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</si>
  <si>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</si>
  <si>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</si>
  <si>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</si>
  <si>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</si>
  <si>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</si>
  <si>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</si>
  <si>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</si>
  <si>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</si>
  <si>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</si>
  <si>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</si>
  <si>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</si>
  <si>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</si>
  <si>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</si>
  <si>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</si>
  <si>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</si>
  <si>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</si>
  <si>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</si>
  <si>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</si>
  <si>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</si>
  <si>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</si>
  <si>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</si>
  <si>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</si>
  <si>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</si>
  <si>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</si>
  <si>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</si>
  <si>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</si>
  <si>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</si>
  <si>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</si>
  <si>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</si>
  <si>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</si>
  <si>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</si>
  <si>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</si>
  <si>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</si>
  <si>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</si>
  <si>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</si>
  <si>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</si>
  <si>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</si>
  <si>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</si>
  <si>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</si>
  <si>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</si>
  <si>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</si>
  <si>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</si>
  <si>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</si>
  <si>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</si>
  <si>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</si>
  <si>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</si>
  <si>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</si>
  <si>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</si>
  <si>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</si>
  <si>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</si>
  <si>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</si>
  <si>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</si>
  <si>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</si>
  <si>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</si>
  <si>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</si>
  <si>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</si>
  <si>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</si>
  <si>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</si>
  <si>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</si>
  <si>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</si>
  <si>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</si>
  <si>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</si>
  <si>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</si>
  <si>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</si>
  <si>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</si>
  <si>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</si>
  <si>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</si>
  <si>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</si>
  <si>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</si>
  <si>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</si>
  <si>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</si>
  <si>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</si>
  <si>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</si>
  <si>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</si>
  <si>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</si>
  <si>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</si>
  <si>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</si>
  <si>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</si>
  <si>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</si>
  <si>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</si>
  <si>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</si>
  <si>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</si>
  <si>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</si>
  <si>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</si>
  <si>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</si>
  <si>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</si>
  <si>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</si>
  <si>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</si>
  <si>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</si>
  <si>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</si>
  <si>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</si>
  <si>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</si>
  <si>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</si>
  <si>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</si>
  <si>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</si>
  <si>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</si>
  <si>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</si>
  <si>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</si>
  <si>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</si>
  <si>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</si>
  <si>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</si>
  <si>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</si>
  <si>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</si>
  <si>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</si>
  <si>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</si>
  <si>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</si>
  <si>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</si>
  <si>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</si>
  <si>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</si>
  <si>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</si>
  <si>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</si>
  <si>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</si>
  <si>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</si>
  <si>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</si>
  <si>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</si>
  <si>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</si>
  <si>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</si>
  <si>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</si>
  <si>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</si>
  <si>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</si>
  <si>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</si>
  <si>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</si>
  <si>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</si>
  <si>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</si>
  <si>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</si>
  <si>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</si>
  <si>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</si>
  <si>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</si>
  <si>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</si>
  <si>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</si>
  <si>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</si>
  <si>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</si>
  <si>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</si>
  <si>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</si>
  <si>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</si>
  <si>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</si>
  <si>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</si>
  <si>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</si>
  <si>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</si>
  <si>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</si>
  <si>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</si>
  <si>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</si>
  <si>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</si>
  <si>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</si>
  <si>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</si>
  <si>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</si>
  <si>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</si>
  <si>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</si>
  <si>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</si>
  <si>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</si>
  <si>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</si>
  <si>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</si>
  <si>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</si>
  <si>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</si>
  <si>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</si>
  <si>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</si>
  <si>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</si>
  <si>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</si>
  <si>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</si>
  <si>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</si>
  <si>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</si>
  <si>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</si>
  <si>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</si>
  <si>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</si>
  <si>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</si>
  <si>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</si>
  <si>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</si>
  <si>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</si>
  <si>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</si>
  <si>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</si>
  <si>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</si>
  <si>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</si>
  <si>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</si>
  <si>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</si>
  <si>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</si>
  <si>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</si>
  <si>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</si>
  <si>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</si>
  <si>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</si>
  <si>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</si>
  <si>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</si>
  <si>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</si>
  <si>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</si>
  <si>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</si>
  <si>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</si>
  <si>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</si>
  <si>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</si>
  <si>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</si>
  <si>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</si>
  <si>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</si>
  <si>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</si>
  <si>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</si>
  <si>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</si>
  <si>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</si>
  <si>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</si>
  <si>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</si>
  <si>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</si>
  <si>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</si>
  <si>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</si>
  <si>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</si>
  <si>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</si>
  <si>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</si>
  <si>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</si>
  <si>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</si>
  <si>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</si>
  <si>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</si>
  <si>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</si>
  <si>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</si>
  <si>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</si>
  <si>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</si>
  <si>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</si>
  <si>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</si>
  <si>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</si>
  <si>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</si>
  <si>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</si>
  <si>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</si>
  <si>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</si>
  <si>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</si>
  <si>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</si>
  <si>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</si>
  <si>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</si>
  <si>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</si>
  <si>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</si>
  <si>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</si>
  <si>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</si>
  <si>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</si>
  <si>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</si>
  <si>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</si>
  <si>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</si>
  <si>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</si>
  <si>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</si>
  <si>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</si>
  <si>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</si>
  <si>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</si>
  <si>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</si>
  <si>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</si>
  <si>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</si>
  <si>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</si>
  <si>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</si>
  <si>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</si>
  <si>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</si>
  <si>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</si>
  <si>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</si>
  <si>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</si>
  <si>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</si>
  <si>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</si>
  <si>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</si>
  <si>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</si>
  <si>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</si>
  <si>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</si>
  <si>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</si>
  <si>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</si>
  <si>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</si>
  <si>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</si>
  <si>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</si>
  <si>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</si>
  <si>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</si>
  <si>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</si>
  <si>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</si>
  <si>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</si>
  <si>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</si>
  <si>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</si>
  <si>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</si>
  <si>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</si>
  <si>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</si>
  <si>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</si>
  <si>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</si>
  <si>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</si>
  <si>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</si>
  <si>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</si>
  <si>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</si>
  <si>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</si>
  <si>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</si>
  <si>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</si>
  <si>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</si>
  <si>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</si>
  <si>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</si>
  <si>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</si>
  <si>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</si>
  <si>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</si>
  <si>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</si>
  <si>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</si>
  <si>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</si>
  <si>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</si>
  <si>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</si>
  <si>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</si>
  <si>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</si>
  <si>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</si>
  <si>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</si>
  <si>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</si>
  <si>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</si>
  <si>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</si>
  <si>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</si>
  <si>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</si>
  <si>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</si>
  <si>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</si>
  <si>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</si>
  <si>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</si>
  <si>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</si>
  <si>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</si>
  <si>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</si>
  <si>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</si>
  <si>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</si>
  <si>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</si>
  <si>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</si>
  <si>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</si>
  <si>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</si>
  <si>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</si>
  <si>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</si>
  <si>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</si>
  <si>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</si>
  <si>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</si>
  <si>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</si>
  <si>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</si>
  <si>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</si>
  <si>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</si>
  <si>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</si>
  <si>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</si>
  <si>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</si>
  <si>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</si>
  <si>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</si>
  <si>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</si>
  <si>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</si>
  <si>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</si>
  <si>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</si>
  <si>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</si>
  <si>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</si>
  <si>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</si>
  <si>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</si>
  <si>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</si>
  <si>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</si>
  <si>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</si>
  <si>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</si>
  <si>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</si>
  <si>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</si>
  <si>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</si>
  <si>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</si>
  <si>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</si>
  <si>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</si>
  <si>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</si>
  <si>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</si>
  <si>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</si>
  <si>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</si>
  <si>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</si>
  <si>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</si>
  <si>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</si>
  <si>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</si>
  <si>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</si>
  <si>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</si>
  <si>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</si>
  <si>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</si>
  <si>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</si>
  <si>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</si>
  <si>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</si>
  <si>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</si>
  <si>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</si>
  <si>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</si>
  <si>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</si>
  <si>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</si>
  <si>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</si>
  <si>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</si>
  <si>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</si>
  <si>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</si>
  <si>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</si>
  <si>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</si>
  <si>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</si>
  <si>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</si>
  <si>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</si>
  <si>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</si>
  <si>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</si>
  <si>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</si>
  <si>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</si>
  <si>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</si>
  <si>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</si>
  <si>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</si>
  <si>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</si>
  <si>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</si>
  <si>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</si>
  <si>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</si>
  <si>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</si>
  <si>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</si>
  <si>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</si>
  <si>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</si>
  <si>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</si>
  <si>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</si>
  <si>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</si>
  <si>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</si>
  <si>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</si>
  <si>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</si>
  <si>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</si>
  <si>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</si>
  <si>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</si>
  <si>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</si>
  <si>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</si>
  <si>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</si>
  <si>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</si>
  <si>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</si>
  <si>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</si>
  <si>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</si>
  <si>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</si>
  <si>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</si>
  <si>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</si>
  <si>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</si>
  <si>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</si>
  <si>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</si>
  <si>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</si>
  <si>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</si>
  <si>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</si>
  <si>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</si>
  <si>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</si>
  <si>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</si>
  <si>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</si>
  <si>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</si>
  <si>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</si>
  <si>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</si>
  <si>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</si>
  <si>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</si>
  <si>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</si>
  <si>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</si>
  <si>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</si>
  <si>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</si>
  <si>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</si>
  <si>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</si>
  <si>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</si>
  <si>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</si>
  <si>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</si>
  <si>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</si>
  <si>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</si>
  <si>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</si>
  <si>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</si>
  <si>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</si>
  <si>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</si>
  <si>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</si>
  <si>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</si>
  <si>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</si>
  <si>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</si>
  <si>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</si>
  <si>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</si>
  <si>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</si>
  <si>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</si>
  <si>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</si>
  <si>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</si>
  <si>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</si>
  <si>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</si>
  <si>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</si>
  <si>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</si>
  <si>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</si>
  <si>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</si>
  <si>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</si>
  <si>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</si>
  <si>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</si>
  <si>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</si>
  <si>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</si>
  <si>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</si>
  <si>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</si>
  <si>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</si>
  <si>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</si>
  <si>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</si>
  <si>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</si>
  <si>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</si>
  <si>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</si>
  <si>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</si>
  <si>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</si>
  <si>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</si>
  <si>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</si>
  <si>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</si>
  <si>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</si>
  <si>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</si>
  <si>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</si>
  <si>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</si>
  <si>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</si>
  <si>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</si>
  <si>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</si>
  <si>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</si>
  <si>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</si>
  <si>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</si>
  <si>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</si>
  <si>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</si>
  <si>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</si>
  <si>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</si>
  <si>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</si>
  <si>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</si>
  <si>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</si>
  <si>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</si>
  <si>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</si>
  <si>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</si>
  <si>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</si>
  <si>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</si>
  <si>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</si>
  <si>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</si>
  <si>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</si>
  <si>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</si>
  <si>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</si>
  <si>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</si>
  <si>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</si>
  <si>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</si>
  <si>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</si>
  <si>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</si>
  <si>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</si>
  <si>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</si>
  <si>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</si>
  <si>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</si>
  <si>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</si>
  <si>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</si>
  <si>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</si>
  <si>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</si>
  <si>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</si>
  <si>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</si>
  <si>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</si>
  <si>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</si>
  <si>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</si>
  <si>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</si>
  <si>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</si>
  <si>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</si>
  <si>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</si>
  <si>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</si>
  <si>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</si>
  <si>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</si>
  <si>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</si>
  <si>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</si>
  <si>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</si>
  <si>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</si>
  <si>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</si>
  <si>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</si>
  <si>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</si>
  <si>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</si>
  <si>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</si>
  <si>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</si>
  <si>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</si>
  <si>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</si>
  <si>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</si>
  <si>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</si>
  <si>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</si>
  <si>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</si>
  <si>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</si>
  <si>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</si>
  <si>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</si>
  <si>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</si>
  <si>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</si>
  <si>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</si>
  <si>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</si>
  <si>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</si>
  <si>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</si>
  <si>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</si>
  <si>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</si>
  <si>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</si>
  <si>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</si>
  <si>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</si>
  <si>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</si>
  <si>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</si>
  <si>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</si>
  <si>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</si>
  <si>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</si>
  <si>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</si>
  <si>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</si>
  <si>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</si>
  <si>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</si>
  <si>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</si>
  <si>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</si>
  <si>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</si>
  <si>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</si>
  <si>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</si>
  <si>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</si>
  <si>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</si>
  <si>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</si>
  <si>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</si>
  <si>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</si>
  <si>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</si>
  <si>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</si>
  <si>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</si>
  <si>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</si>
  <si>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</si>
  <si>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</si>
  <si>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</si>
  <si>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</si>
  <si>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</si>
  <si>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</si>
  <si>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</si>
  <si>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</si>
  <si>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</si>
  <si>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</si>
  <si>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</si>
  <si>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</si>
  <si>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</si>
  <si>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</si>
  <si>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</si>
  <si>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</si>
  <si>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</si>
  <si>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</si>
  <si>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</si>
  <si>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</si>
  <si>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</si>
  <si>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</si>
  <si>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</si>
  <si>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</si>
  <si>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</si>
  <si>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</si>
  <si>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</si>
  <si>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</si>
  <si>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</si>
  <si>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</si>
  <si>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</si>
  <si>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</si>
  <si>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</si>
  <si>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</si>
  <si>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</si>
  <si>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</si>
  <si>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</si>
  <si>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</si>
  <si>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</si>
  <si>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</si>
  <si>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</si>
  <si>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</si>
  <si>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</si>
  <si>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</si>
  <si>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</si>
  <si>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</si>
  <si>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</si>
  <si>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</si>
  <si>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</si>
  <si>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</si>
  <si>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</si>
  <si>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</si>
  <si>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</si>
  <si>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</si>
  <si>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</si>
  <si>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</si>
  <si>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</si>
  <si>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</si>
  <si>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</si>
  <si>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</si>
  <si>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</si>
  <si>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</si>
  <si>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</si>
  <si>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</si>
  <si>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</si>
  <si>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</si>
  <si>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</si>
  <si>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</si>
  <si>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</si>
  <si>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</si>
  <si>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</si>
  <si>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</si>
  <si>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</si>
  <si>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</si>
  <si>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</si>
  <si>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</si>
  <si>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</si>
  <si>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</si>
  <si>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</si>
  <si>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</si>
  <si>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</si>
  <si>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</si>
  <si>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</si>
  <si>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</si>
  <si>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</si>
  <si>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</si>
  <si>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</si>
  <si>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</si>
  <si>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</si>
  <si>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</si>
  <si>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</si>
  <si>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</si>
  <si>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</si>
  <si>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</si>
  <si>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</si>
  <si>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</si>
  <si>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</si>
  <si>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</si>
  <si>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</si>
  <si>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</si>
  <si>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</si>
  <si>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</si>
  <si>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</si>
  <si>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</si>
  <si>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</si>
  <si>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</si>
  <si>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</si>
  <si>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</si>
  <si>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</si>
  <si>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</si>
  <si>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</si>
  <si>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</si>
  <si>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</si>
  <si>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</si>
  <si>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</si>
  <si>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</si>
  <si>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</si>
  <si>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</si>
  <si>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</si>
  <si>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</si>
  <si>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</si>
  <si>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</si>
  <si>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</si>
  <si>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</si>
  <si>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</si>
  <si>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</si>
  <si>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</si>
  <si>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</si>
  <si>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</si>
  <si>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</si>
  <si>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</si>
  <si>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</si>
  <si>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</si>
  <si>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</si>
  <si>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</si>
  <si>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</si>
  <si>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</si>
  <si>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</si>
  <si>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</si>
  <si>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</si>
  <si>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</si>
  <si>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</si>
  <si>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</si>
  <si>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</si>
  <si>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</si>
  <si>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</si>
  <si>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</si>
  <si>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</si>
  <si>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</si>
  <si>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</si>
  <si>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</si>
  <si>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</si>
  <si>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</si>
  <si>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</si>
  <si>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</si>
  <si>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</si>
  <si>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</si>
  <si>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</si>
  <si>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</si>
  <si>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</si>
  <si>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</si>
  <si>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</si>
  <si>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</si>
  <si>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</si>
  <si>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</si>
  <si>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</si>
  <si>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</si>
  <si>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</si>
  <si>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</si>
  <si>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</si>
  <si>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</si>
  <si>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</si>
  <si>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</si>
  <si>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</si>
  <si>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</si>
  <si>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</si>
  <si>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</si>
  <si>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</si>
  <si>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</si>
  <si>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</si>
  <si>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</si>
  <si>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</si>
  <si>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</si>
  <si>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</si>
  <si>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</si>
  <si>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</si>
  <si>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</si>
  <si>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</si>
  <si>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</si>
  <si>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</si>
  <si>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</si>
  <si>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</si>
  <si>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</si>
  <si>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</si>
  <si>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</si>
  <si>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</si>
  <si>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</si>
  <si>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</si>
  <si>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</si>
  <si>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</si>
  <si>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</si>
  <si>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</si>
  <si>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</si>
  <si>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</si>
  <si>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</si>
  <si>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</si>
  <si>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</si>
  <si>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</si>
  <si>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</si>
  <si>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</si>
  <si>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</si>
  <si>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</si>
  <si>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</si>
  <si>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</si>
  <si>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</si>
  <si>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</si>
  <si>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</si>
  <si>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</si>
  <si>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</si>
  <si>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</si>
  <si>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</si>
  <si>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</si>
  <si>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</si>
  <si>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</si>
  <si>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</si>
  <si>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</si>
  <si>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</si>
  <si>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</si>
  <si>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</si>
  <si>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</si>
  <si>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</si>
  <si>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</si>
  <si>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</si>
  <si>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</si>
  <si>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</si>
  <si>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</si>
  <si>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</si>
  <si>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</si>
  <si>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</si>
  <si>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</si>
  <si>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</si>
  <si>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</si>
  <si>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</si>
  <si>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</si>
  <si>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</si>
  <si>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</si>
  <si>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</si>
  <si>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</si>
  <si>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</si>
  <si>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</si>
  <si>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</si>
  <si>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</si>
  <si>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</si>
  <si>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</si>
  <si>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</si>
  <si>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</si>
  <si>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</si>
  <si>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</si>
  <si>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</si>
  <si>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</si>
  <si>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</si>
  <si>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</si>
  <si>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</si>
  <si>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</si>
  <si>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</si>
  <si>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</si>
  <si>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</si>
  <si>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</si>
  <si>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</si>
  <si>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</si>
  <si>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</si>
  <si>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</si>
  <si>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</si>
  <si>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</si>
  <si>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</si>
  <si>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</si>
  <si>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</si>
  <si>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</si>
  <si>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</si>
  <si>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</si>
  <si>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</si>
  <si>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</si>
  <si>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</si>
  <si>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</si>
  <si>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</si>
  <si>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</si>
  <si>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</si>
  <si>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</si>
  <si>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</si>
  <si>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</si>
  <si>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</si>
  <si>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</si>
  <si>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</si>
  <si>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</si>
  <si>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</si>
  <si>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</si>
  <si>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</si>
  <si>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</si>
  <si>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</si>
  <si>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</si>
  <si>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</si>
  <si>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</si>
  <si>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</si>
  <si>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</si>
  <si>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</si>
  <si>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</si>
  <si>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</si>
  <si>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</si>
  <si>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</si>
  <si>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</si>
  <si>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</si>
  <si>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</si>
  <si>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</si>
  <si>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</si>
  <si>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</si>
  <si>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</si>
  <si>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</si>
  <si>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</si>
  <si>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</si>
  <si>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</si>
  <si>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</si>
  <si>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</si>
  <si>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</si>
  <si>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</si>
  <si>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</si>
  <si>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</si>
  <si>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</si>
  <si>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</si>
  <si>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</si>
  <si>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</si>
  <si>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</si>
  <si>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</si>
  <si>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</si>
  <si>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</si>
  <si>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</si>
  <si>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</si>
  <si>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</si>
  <si>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</si>
  <si>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</si>
  <si>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</si>
  <si>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</si>
  <si>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</si>
  <si>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</si>
  <si>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</si>
  <si>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</si>
  <si>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</si>
  <si>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</si>
  <si>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</si>
  <si>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</si>
  <si>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</si>
  <si>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</si>
  <si>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</si>
  <si>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</si>
  <si>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</si>
  <si>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</si>
  <si>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</si>
  <si>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</si>
  <si>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</si>
  <si>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</si>
  <si>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</si>
  <si>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</si>
  <si>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</si>
  <si>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</si>
  <si>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</si>
  <si>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</si>
  <si>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</si>
  <si>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</si>
  <si>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</si>
  <si>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</si>
  <si>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</si>
  <si>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</si>
  <si>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</si>
  <si>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</si>
  <si>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</si>
  <si>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</si>
  <si>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</si>
  <si>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</si>
  <si>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</si>
  <si>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</si>
  <si>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</si>
  <si>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</si>
  <si>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</si>
  <si>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</si>
  <si>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</si>
  <si>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</si>
  <si>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</si>
  <si>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</si>
  <si>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</si>
  <si>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</si>
  <si>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</si>
  <si>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</si>
  <si>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</si>
  <si>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</si>
  <si>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</si>
  <si>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</si>
  <si>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</si>
  <si>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</si>
  <si>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</si>
  <si>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</si>
  <si>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</si>
  <si>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</si>
  <si>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</si>
  <si>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</si>
  <si>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</si>
  <si>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</si>
  <si>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</si>
  <si>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</si>
  <si>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</si>
  <si>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</si>
  <si>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</si>
  <si>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</si>
  <si>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</si>
  <si>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</si>
  <si>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</si>
  <si>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</si>
  <si>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</si>
  <si>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</si>
  <si>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</si>
  <si>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</si>
  <si>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</si>
  <si>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</si>
  <si>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</si>
  <si>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</si>
  <si>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</si>
  <si>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</si>
  <si>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</si>
  <si>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</si>
  <si>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</si>
  <si>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</si>
  <si>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</si>
  <si>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</si>
  <si>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</si>
  <si>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</si>
  <si>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</si>
  <si>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</si>
  <si>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</si>
  <si>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</si>
  <si>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</si>
  <si>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</si>
  <si>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</si>
  <si>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</si>
  <si>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</si>
  <si>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</si>
  <si>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</si>
  <si>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</si>
  <si>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</si>
  <si>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</si>
  <si>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</si>
  <si>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</si>
  <si>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</si>
  <si>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</si>
  <si>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</si>
  <si>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</si>
  <si>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</si>
  <si>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</si>
  <si>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</si>
  <si>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</si>
  <si>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</si>
  <si>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</si>
  <si>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</si>
  <si>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</si>
  <si>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</si>
  <si>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</si>
  <si>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</si>
  <si>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</si>
  <si>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</si>
  <si>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</si>
  <si>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</si>
  <si>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</si>
  <si>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</si>
  <si>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</si>
  <si>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</si>
  <si>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</si>
  <si>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</si>
  <si>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</si>
  <si>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</si>
  <si>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</si>
  <si>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</si>
  <si>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</si>
  <si>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</si>
  <si>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</si>
  <si>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</si>
  <si>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</si>
  <si>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</si>
  <si>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</si>
  <si>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</si>
  <si>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</si>
  <si>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</si>
  <si>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</si>
  <si>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</si>
  <si>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</si>
  <si>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</si>
  <si>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</si>
  <si>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</si>
  <si>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</si>
  <si>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</si>
  <si>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</si>
  <si>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</si>
  <si>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</si>
  <si>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</si>
  <si>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</si>
  <si>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</si>
  <si>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</si>
  <si>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</si>
  <si>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</si>
  <si>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</si>
  <si>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</si>
  <si>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</si>
  <si>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</si>
  <si>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</si>
  <si>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</si>
  <si>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</si>
  <si>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</si>
  <si>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</si>
  <si>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</si>
  <si>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</si>
  <si>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</si>
  <si>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</si>
  <si>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</si>
  <si>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</si>
  <si>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</si>
  <si>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</si>
  <si>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</si>
  <si>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</si>
  <si>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</si>
  <si>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</si>
  <si>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</si>
  <si>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</si>
  <si>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</si>
  <si>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</si>
  <si>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</si>
  <si>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</si>
  <si>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</si>
  <si>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</si>
  <si>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</si>
  <si>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</si>
  <si>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</si>
  <si>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</si>
  <si>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</si>
  <si>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</si>
  <si>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</si>
  <si>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</si>
  <si>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</si>
  <si>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</si>
  <si>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</si>
  <si>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</si>
  <si>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</si>
  <si>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</si>
  <si>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</si>
  <si>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</si>
  <si>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</si>
  <si>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</si>
  <si>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</si>
  <si>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</si>
  <si>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</si>
  <si>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</si>
  <si>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</si>
  <si>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</si>
  <si>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</si>
  <si>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</si>
  <si>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</si>
  <si>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</si>
  <si>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</si>
  <si>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</si>
  <si>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</si>
  <si>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</si>
  <si>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</si>
  <si>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</si>
  <si>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</si>
  <si>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</si>
  <si>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</si>
  <si>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</si>
  <si>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</si>
  <si>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</si>
  <si>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</si>
  <si>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</si>
  <si>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</si>
  <si>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</si>
  <si>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</si>
  <si>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</si>
  <si>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</si>
  <si>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</si>
  <si>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</si>
  <si>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</si>
  <si>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</si>
  <si>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</si>
  <si>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</si>
  <si>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</si>
  <si>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</si>
  <si>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</si>
  <si>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</si>
  <si>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</si>
  <si>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</si>
  <si>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</si>
  <si>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</si>
  <si>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</si>
  <si>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</si>
  <si>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</si>
  <si>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</si>
  <si>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</si>
  <si>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</si>
  <si>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</si>
  <si>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</si>
  <si>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</si>
  <si>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</si>
  <si>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</si>
  <si>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</si>
  <si>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</si>
  <si>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</si>
  <si>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</si>
  <si>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</si>
  <si>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</si>
  <si>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</si>
  <si>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</si>
  <si>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</si>
  <si>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</si>
  <si>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</si>
  <si>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</si>
  <si>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</si>
  <si>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</si>
  <si>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</si>
  <si>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</si>
  <si>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</si>
  <si>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</si>
  <si>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</si>
  <si>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</si>
  <si>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</si>
  <si>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</si>
  <si>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</si>
  <si>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</si>
  <si>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</si>
  <si>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</si>
  <si>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</si>
  <si>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</si>
  <si>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</si>
  <si>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</si>
  <si>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</si>
  <si>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</si>
  <si>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</si>
  <si>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</si>
  <si>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</si>
  <si>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</si>
  <si>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</si>
  <si>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</si>
  <si>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</si>
  <si>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</si>
  <si>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</si>
  <si>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</si>
  <si>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</si>
  <si>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</si>
  <si>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</si>
  <si>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</si>
  <si>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</si>
  <si>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</si>
  <si>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</si>
  <si>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</si>
  <si>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</si>
  <si>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</si>
  <si>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</si>
  <si>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</si>
  <si>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</si>
  <si>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</si>
  <si>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</si>
  <si>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</si>
  <si>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</si>
  <si>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</si>
  <si>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</si>
  <si>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</si>
  <si>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</si>
  <si>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</si>
  <si>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</si>
  <si>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</si>
  <si>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</si>
  <si>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</si>
  <si>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</si>
  <si>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</si>
  <si>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</si>
  <si>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</si>
  <si>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</si>
  <si>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</si>
  <si>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</si>
  <si>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</si>
  <si>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</si>
  <si>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</si>
  <si>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</si>
  <si>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</si>
  <si>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</si>
  <si>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</si>
  <si>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</si>
  <si>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</si>
  <si>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</si>
  <si>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</si>
  <si>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</si>
  <si>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</si>
  <si>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</si>
  <si>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</si>
  <si>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</si>
  <si>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</si>
  <si>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</si>
  <si>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</si>
  <si>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</si>
  <si>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</si>
  <si>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</si>
  <si>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</si>
  <si>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</si>
  <si>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</si>
  <si>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</si>
  <si>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</si>
  <si>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</si>
  <si>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</si>
  <si>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</si>
  <si>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</si>
  <si>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</si>
  <si>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</si>
  <si>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</si>
  <si>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</si>
  <si>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</si>
  <si>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</si>
  <si>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</si>
  <si>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</si>
  <si>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</si>
  <si>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</si>
  <si>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</si>
  <si>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</si>
  <si>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</si>
  <si>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</si>
  <si>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</si>
  <si>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</si>
  <si>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</si>
  <si>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</si>
  <si>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</si>
  <si>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</si>
  <si>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</si>
  <si>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</si>
  <si>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</si>
  <si>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</si>
  <si>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</si>
  <si>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</si>
  <si>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</si>
  <si>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</si>
  <si>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</si>
  <si>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</si>
  <si>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</si>
  <si>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</si>
  <si>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</si>
  <si>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</si>
  <si>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</si>
  <si>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</si>
  <si>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</si>
  <si>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</si>
  <si>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</si>
  <si>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</si>
  <si>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</si>
  <si>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</si>
  <si>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</si>
  <si>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</si>
  <si>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</si>
  <si>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</si>
  <si>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</si>
  <si>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</si>
  <si>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</si>
  <si>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</si>
  <si>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</si>
  <si>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</si>
  <si>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</si>
  <si>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</si>
  <si>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</si>
  <si>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</si>
  <si>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</si>
  <si>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</si>
  <si>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</si>
  <si>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</si>
  <si>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</si>
  <si>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</si>
  <si>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</si>
  <si>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</si>
  <si>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</si>
  <si>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</si>
  <si>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</si>
  <si>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</si>
  <si>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</si>
  <si>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</si>
  <si>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</si>
  <si>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</si>
  <si>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</si>
  <si>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</si>
  <si>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</si>
  <si>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</si>
  <si>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</si>
  <si>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</si>
  <si>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</si>
  <si>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</si>
  <si>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</si>
  <si>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</si>
  <si>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</si>
  <si>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</si>
  <si>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</si>
  <si>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</si>
  <si>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</si>
  <si>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</si>
  <si>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</si>
  <si>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</si>
  <si>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</si>
  <si>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</si>
  <si>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</si>
  <si>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</si>
  <si>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</si>
  <si>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</si>
  <si>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</si>
  <si>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</si>
  <si>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</si>
  <si>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</si>
  <si>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</si>
  <si>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</si>
  <si>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</si>
  <si>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</si>
  <si>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</si>
  <si>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</si>
  <si>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</si>
  <si>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</si>
  <si>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</si>
  <si>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</si>
  <si>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</si>
  <si>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</si>
  <si>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</si>
  <si>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</si>
  <si>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</si>
  <si>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</si>
  <si>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</si>
  <si>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</si>
  <si>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</si>
  <si>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</si>
  <si>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</si>
  <si>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</si>
  <si>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</si>
  <si>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</si>
  <si>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</si>
  <si>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</si>
  <si>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</si>
  <si>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</si>
  <si>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</si>
  <si>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</si>
  <si>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</si>
  <si>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</si>
  <si>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</si>
  <si>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</si>
  <si>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</si>
  <si>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</si>
  <si>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</si>
  <si>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</si>
  <si>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</si>
  <si>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</si>
  <si>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</si>
  <si>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</si>
  <si>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</si>
  <si>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</si>
  <si>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</si>
  <si>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</si>
  <si>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</si>
  <si>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</si>
  <si>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</si>
  <si>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</si>
  <si>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</si>
  <si>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</si>
  <si>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</si>
  <si>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</si>
  <si>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</si>
  <si>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</si>
  <si>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</si>
  <si>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</si>
  <si>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</si>
  <si>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</si>
  <si>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</si>
  <si>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</si>
  <si>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</si>
  <si>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</si>
  <si>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</si>
  <si>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</si>
  <si>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</si>
  <si>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</si>
  <si>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</si>
  <si>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</si>
  <si>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</si>
  <si>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</si>
  <si>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</si>
  <si>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</si>
  <si>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</si>
  <si>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</si>
  <si>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</si>
  <si>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</si>
  <si>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</si>
  <si>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</si>
  <si>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</si>
  <si>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</si>
  <si>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</si>
  <si>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</si>
  <si>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</si>
  <si>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</si>
  <si>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</si>
  <si>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</si>
  <si>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</si>
  <si>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</si>
  <si>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</si>
  <si>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</si>
  <si>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</si>
  <si>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</si>
  <si>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</si>
  <si>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</si>
  <si>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</si>
  <si>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</si>
  <si>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</si>
  <si>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</si>
  <si>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</si>
  <si>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</si>
  <si>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</si>
  <si>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</si>
  <si>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</si>
  <si>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</si>
  <si>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</si>
  <si>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</si>
  <si>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</si>
  <si>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</si>
  <si>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</si>
  <si>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</si>
  <si>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</si>
  <si>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</si>
  <si>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</si>
  <si>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</si>
  <si>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</si>
  <si>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</si>
  <si>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</si>
  <si>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</si>
  <si>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</si>
  <si>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</si>
  <si>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</si>
  <si>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</si>
  <si>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</si>
  <si>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</si>
  <si>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</si>
  <si>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</si>
  <si>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</si>
  <si>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</si>
  <si>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</si>
  <si>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</si>
  <si>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</si>
  <si>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</si>
  <si>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</si>
  <si>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</si>
  <si>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</si>
  <si>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</si>
  <si>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</si>
  <si>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</si>
  <si>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</si>
  <si>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</si>
  <si>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</si>
  <si>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</si>
  <si>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</si>
  <si>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</si>
  <si>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</si>
  <si>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</si>
  <si>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</si>
  <si>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</si>
  <si>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</si>
  <si>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</si>
  <si>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</si>
  <si>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</si>
  <si>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</si>
  <si>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</si>
  <si>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</si>
  <si>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</si>
  <si>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</si>
  <si>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</si>
  <si>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</si>
  <si>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</si>
  <si>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</si>
  <si>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</si>
  <si>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</si>
  <si>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</si>
  <si>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</si>
  <si>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</si>
  <si>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</si>
  <si>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</si>
  <si>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</si>
  <si>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</si>
  <si>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</si>
  <si>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</si>
  <si>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</si>
  <si>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</si>
  <si>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</si>
  <si>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</si>
  <si>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</si>
  <si>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</si>
  <si>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</si>
  <si>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</si>
  <si>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</si>
  <si>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</si>
  <si>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</si>
  <si>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</si>
  <si>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</si>
  <si>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</si>
  <si>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</si>
  <si>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</si>
  <si>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</si>
  <si>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</si>
  <si>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</si>
  <si>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</si>
  <si>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</si>
  <si>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</si>
  <si>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</si>
  <si>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</si>
  <si>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</si>
  <si>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</si>
  <si>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</si>
  <si>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</si>
  <si>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</si>
  <si>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</si>
  <si>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</si>
  <si>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</si>
  <si>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</si>
  <si>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</si>
  <si>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</si>
  <si>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</si>
  <si>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</si>
  <si>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</si>
  <si>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</si>
  <si>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</si>
  <si>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</si>
  <si>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</si>
  <si>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</si>
  <si>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</si>
  <si>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</si>
  <si>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</si>
  <si>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</si>
  <si>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</si>
  <si>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</si>
  <si>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</si>
  <si>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</si>
  <si>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</si>
  <si>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</si>
  <si>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</si>
  <si>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</si>
  <si>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</si>
  <si>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</si>
  <si>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</si>
  <si>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</si>
  <si>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</si>
  <si>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</si>
  <si>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</si>
  <si>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</si>
  <si>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</si>
  <si>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</si>
  <si>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</si>
  <si>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</si>
  <si>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</si>
  <si>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</si>
  <si>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</si>
  <si>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</si>
  <si>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</si>
  <si>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</si>
  <si>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</si>
  <si>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</si>
  <si>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</si>
  <si>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</si>
  <si>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</si>
  <si>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</si>
  <si>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</si>
  <si>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</si>
  <si>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</si>
  <si>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</si>
  <si>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</si>
  <si>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</si>
  <si>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</si>
  <si>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</si>
  <si>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</si>
  <si>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</si>
  <si>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</si>
  <si>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</si>
  <si>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</si>
  <si>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</si>
  <si>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</si>
  <si>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</si>
  <si>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</si>
  <si>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</si>
  <si>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</si>
  <si>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</si>
  <si>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</si>
  <si>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</si>
  <si>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</si>
  <si>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</si>
  <si>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</si>
  <si>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</si>
  <si>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</si>
  <si>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</si>
  <si>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</si>
  <si>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</si>
  <si>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</si>
  <si>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</si>
  <si>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</si>
  <si>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</si>
  <si>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</si>
  <si>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</si>
  <si>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</si>
  <si>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</si>
  <si>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</si>
  <si>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</si>
  <si>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</si>
  <si>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</si>
  <si>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</si>
  <si>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</si>
  <si>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</si>
  <si>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</si>
  <si>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</si>
  <si>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</si>
  <si>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</si>
  <si>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</si>
  <si>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</si>
  <si>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</si>
  <si>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</si>
  <si>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</si>
  <si>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</si>
  <si>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</si>
  <si>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</si>
  <si>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</si>
  <si>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</si>
  <si>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</si>
  <si>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</si>
  <si>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</si>
  <si>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</si>
  <si>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</si>
  <si>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</si>
  <si>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</si>
  <si>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</si>
  <si>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</si>
  <si>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</si>
  <si>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</si>
  <si>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</si>
  <si>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</si>
  <si>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</si>
  <si>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</si>
  <si>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</si>
  <si>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</si>
  <si>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</si>
  <si>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</si>
  <si>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</si>
  <si>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</si>
  <si>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</si>
  <si>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</si>
  <si>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</si>
  <si>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</si>
  <si>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</si>
  <si>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</si>
  <si>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</si>
  <si>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</si>
  <si>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</si>
  <si>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</si>
  <si>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</si>
  <si>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</si>
  <si>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</si>
  <si>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</si>
  <si>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</si>
  <si>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</si>
  <si>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</si>
  <si>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</si>
  <si>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</si>
  <si>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</si>
  <si>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</si>
  <si>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</si>
  <si>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</si>
  <si>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</si>
  <si>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</si>
  <si>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</si>
  <si>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</si>
  <si>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</si>
  <si>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</si>
  <si>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</si>
  <si>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</si>
  <si>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</si>
  <si>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</si>
  <si>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</si>
  <si>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</si>
  <si>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</si>
  <si>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</si>
  <si>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</si>
  <si>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</si>
  <si>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</si>
  <si>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</si>
  <si>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</si>
  <si>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</si>
  <si>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</si>
  <si>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</si>
  <si>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</si>
  <si>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</si>
  <si>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</si>
  <si>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</si>
  <si>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</si>
  <si>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</si>
  <si>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</si>
  <si>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</si>
  <si>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</si>
  <si>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</si>
  <si>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</si>
  <si>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</si>
  <si>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</si>
  <si>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</si>
  <si>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</si>
  <si>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</si>
  <si>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</si>
  <si>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</si>
  <si>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</si>
  <si>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</si>
  <si>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</si>
  <si>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</si>
  <si>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</si>
  <si>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</si>
  <si>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</si>
  <si>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</si>
  <si>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</si>
  <si>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</si>
  <si>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</si>
  <si>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</si>
  <si>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</si>
  <si>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</si>
  <si>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</si>
  <si>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</si>
  <si>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</si>
  <si>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</si>
  <si>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</si>
  <si>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</si>
  <si>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</si>
  <si>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</si>
  <si>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</si>
  <si>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</si>
  <si>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</si>
  <si>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</si>
  <si>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</si>
  <si>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</si>
  <si>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</si>
  <si>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</si>
  <si>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</si>
  <si>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</si>
  <si>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</si>
  <si>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</si>
  <si>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</si>
  <si>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</si>
  <si>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</si>
  <si>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</si>
  <si>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</si>
  <si>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</si>
  <si>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</si>
  <si>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</si>
  <si>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</si>
  <si>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</si>
  <si>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</si>
  <si>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</si>
  <si>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</si>
  <si>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</si>
  <si>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</si>
  <si>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</si>
  <si>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</si>
  <si>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</si>
  <si>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</si>
  <si>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</si>
  <si>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</si>
  <si>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</si>
  <si>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</si>
  <si>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</si>
  <si>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</si>
  <si>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</si>
  <si>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</si>
  <si>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</si>
  <si>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</si>
  <si>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</si>
  <si>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</si>
  <si>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</si>
  <si>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</si>
  <si>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</si>
  <si>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</si>
  <si>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</si>
  <si>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</si>
  <si>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</si>
  <si>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</si>
  <si>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</si>
  <si>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</si>
  <si>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</si>
  <si>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</si>
  <si>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</si>
  <si>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</si>
  <si>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</si>
  <si>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</si>
  <si>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</si>
  <si>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</si>
  <si>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</si>
  <si>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</si>
  <si>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</si>
  <si>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</si>
  <si>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</si>
  <si>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</si>
  <si>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</si>
  <si>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</si>
  <si>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</si>
  <si>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</si>
  <si>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</si>
  <si>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</si>
  <si>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</si>
  <si>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</si>
  <si>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</si>
  <si>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</si>
  <si>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</si>
  <si>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</si>
  <si>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</si>
  <si>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</si>
  <si>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</si>
  <si>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</si>
  <si>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</si>
  <si>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</si>
  <si>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</si>
  <si>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</si>
  <si>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</si>
  <si>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</si>
  <si>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</si>
  <si>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</si>
  <si>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</si>
  <si>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</si>
  <si>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</si>
  <si>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</si>
  <si>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</si>
  <si>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</si>
  <si>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</si>
  <si>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</si>
  <si>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</si>
  <si>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</si>
  <si>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</si>
  <si>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</si>
  <si>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</si>
  <si>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</si>
  <si>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</si>
  <si>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</si>
  <si>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</si>
  <si>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</si>
  <si>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</si>
  <si>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</si>
  <si>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</si>
  <si>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</si>
  <si>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</si>
  <si>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</si>
  <si>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</si>
  <si>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</si>
  <si>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</si>
  <si>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</si>
  <si>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</si>
  <si>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</si>
  <si>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</si>
  <si>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</si>
  <si>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</si>
  <si>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</si>
  <si>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</si>
  <si>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</si>
  <si>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</si>
  <si>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</si>
  <si>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</si>
  <si>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</si>
  <si>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</si>
  <si>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</si>
  <si>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</si>
  <si>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</si>
  <si>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</si>
  <si>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</si>
  <si>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</si>
  <si>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</si>
  <si>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</si>
  <si>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</si>
  <si>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</si>
  <si>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</si>
  <si>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</si>
  <si>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</si>
  <si>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</si>
  <si>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</si>
  <si>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</si>
  <si>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</si>
  <si>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</si>
  <si>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</si>
  <si>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</si>
  <si>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</si>
  <si>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</si>
  <si>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</si>
  <si>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</si>
  <si>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</si>
  <si>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</si>
  <si>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</si>
  <si>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</si>
  <si>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</si>
  <si>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</si>
  <si>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</si>
  <si>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</si>
  <si>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</si>
  <si>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</si>
  <si>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</si>
  <si>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</si>
  <si>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</si>
  <si>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</si>
  <si>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</si>
  <si>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</si>
  <si>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</si>
  <si>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</si>
  <si>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</si>
  <si>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</si>
  <si>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</si>
  <si>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</si>
  <si>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</si>
  <si>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</si>
  <si>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</si>
  <si>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</si>
  <si>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</si>
  <si>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</si>
  <si>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</si>
  <si>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</si>
  <si>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</si>
  <si>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</si>
  <si>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</si>
  <si>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</si>
  <si>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</si>
  <si>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</si>
  <si>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</si>
  <si>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</si>
  <si>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</si>
  <si>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</si>
  <si>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</si>
  <si>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</si>
  <si>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</si>
  <si>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</si>
  <si>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</si>
  <si>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</si>
  <si>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</si>
  <si>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</si>
  <si>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</si>
  <si>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</si>
  <si>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</si>
  <si>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</si>
  <si>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</si>
  <si>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</si>
  <si>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</si>
  <si>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</si>
  <si>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</si>
  <si>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</si>
  <si>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</si>
  <si>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</si>
  <si>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</si>
  <si>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</si>
  <si>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</si>
  <si>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</si>
  <si>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</si>
  <si>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</si>
  <si>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</si>
  <si>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</si>
  <si>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</si>
  <si>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</si>
  <si>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</si>
  <si>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</si>
  <si>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</si>
  <si>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</si>
  <si>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</si>
  <si>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</si>
  <si>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</si>
  <si>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</si>
  <si>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</si>
  <si>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</si>
  <si>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</si>
  <si>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</si>
  <si>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</si>
  <si>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</si>
  <si>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</si>
  <si>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</si>
  <si>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</si>
  <si>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</si>
  <si>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</si>
  <si>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</si>
  <si>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</si>
  <si>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</si>
  <si>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</si>
  <si>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</si>
  <si>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</si>
  <si>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</si>
  <si>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</si>
  <si>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</si>
  <si>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</si>
  <si>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</si>
  <si>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</si>
  <si>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</si>
  <si>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</si>
  <si>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</si>
  <si>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</si>
  <si>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</si>
  <si>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</si>
  <si>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</si>
  <si>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</si>
  <si>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</si>
  <si>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</si>
  <si>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</si>
  <si>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</si>
  <si>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</si>
  <si>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</si>
  <si>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</si>
  <si>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</si>
  <si>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</si>
  <si>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</si>
  <si>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</si>
  <si>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</si>
  <si>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</si>
  <si>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</si>
  <si>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</si>
  <si>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</si>
  <si>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</si>
  <si>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</si>
  <si>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</si>
  <si>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</si>
  <si>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</si>
  <si>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</si>
  <si>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</si>
  <si>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</si>
  <si>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</si>
  <si>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</si>
  <si>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</si>
  <si>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</si>
  <si>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</si>
  <si>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</si>
  <si>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</si>
  <si>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</si>
  <si>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</si>
  <si>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</si>
  <si>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</si>
  <si>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</si>
  <si>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</si>
  <si>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</si>
  <si>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</si>
  <si>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</si>
  <si>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</si>
  <si>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</si>
  <si>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</si>
  <si>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</si>
  <si>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</si>
  <si>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</si>
  <si>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</si>
  <si>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</si>
  <si>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</si>
  <si>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</si>
  <si>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</si>
  <si>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</si>
  <si>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</si>
  <si>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</si>
  <si>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</si>
  <si>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</si>
  <si>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</si>
  <si>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</si>
  <si>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</si>
  <si>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</si>
  <si>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</si>
  <si>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</si>
  <si>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</si>
  <si>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</si>
  <si>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</si>
  <si>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</si>
  <si>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</si>
  <si>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</si>
  <si>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</si>
  <si>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</si>
  <si>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</si>
  <si>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</si>
  <si>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</si>
  <si>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</si>
  <si>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</si>
  <si>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</si>
  <si>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</si>
  <si>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</si>
  <si>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</si>
  <si>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</si>
  <si>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</si>
  <si>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</si>
  <si>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</si>
  <si>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</si>
  <si>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</si>
  <si>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</si>
  <si>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</si>
  <si>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</si>
  <si>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</si>
  <si>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</si>
  <si>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</si>
  <si>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</si>
  <si>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</si>
  <si>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</si>
  <si>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</si>
  <si>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</si>
  <si>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</si>
  <si>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</si>
  <si>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</si>
  <si>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</si>
  <si>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</si>
  <si>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</si>
  <si>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</si>
  <si>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</si>
  <si>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</si>
  <si>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</si>
  <si>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</si>
  <si>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</si>
  <si>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</si>
  <si>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</si>
  <si>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</si>
  <si>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</si>
  <si>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</si>
  <si>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</si>
  <si>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</si>
  <si>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</si>
  <si>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</si>
  <si>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</si>
  <si>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</si>
  <si>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</si>
  <si>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</si>
  <si>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</si>
  <si>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</si>
  <si>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</si>
  <si>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</si>
  <si>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</si>
  <si>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</si>
  <si>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</si>
  <si>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</si>
  <si>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</si>
  <si>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</si>
  <si>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</si>
  <si>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</si>
  <si>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</si>
  <si>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</si>
  <si>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</si>
  <si>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</si>
  <si>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</si>
  <si>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</si>
  <si>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</si>
  <si>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</si>
  <si>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</si>
  <si>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</si>
  <si>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</si>
  <si>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</si>
  <si>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</si>
  <si>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</si>
  <si>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</si>
  <si>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</si>
  <si>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</si>
  <si>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</si>
  <si>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</si>
  <si>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</si>
  <si>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</si>
  <si>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</si>
  <si>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</si>
  <si>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</si>
  <si>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</si>
  <si>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</si>
  <si>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</si>
  <si>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</si>
  <si>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</si>
  <si>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</si>
  <si>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</si>
  <si>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</si>
  <si>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</si>
  <si>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</si>
  <si>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</si>
  <si>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</si>
  <si>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</si>
  <si>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</si>
  <si>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</si>
  <si>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</si>
  <si>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</si>
  <si>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</si>
  <si>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</si>
  <si>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</si>
  <si>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</si>
  <si>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</si>
  <si>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</si>
  <si>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</si>
  <si>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</si>
  <si>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</si>
  <si>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</si>
  <si>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</si>
  <si>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</si>
  <si>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</si>
  <si>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</si>
  <si>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</si>
  <si>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</si>
  <si>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</si>
  <si>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</si>
  <si>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</si>
  <si>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</si>
  <si>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</si>
  <si>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</si>
  <si>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</si>
  <si>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</si>
  <si>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</si>
  <si>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</si>
  <si>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</si>
  <si>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</si>
  <si>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</si>
  <si>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</si>
  <si>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</si>
  <si>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</si>
  <si>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</si>
  <si>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</si>
  <si>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</si>
  <si>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</si>
  <si>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</si>
  <si>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</si>
  <si>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</si>
  <si>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</si>
  <si>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</si>
  <si>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</si>
  <si>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</si>
  <si>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</si>
  <si>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</si>
  <si>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</si>
  <si>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</si>
  <si>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</si>
  <si>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</si>
  <si>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</si>
  <si>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</si>
  <si>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</si>
  <si>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</si>
  <si>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</si>
  <si>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</si>
  <si>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</si>
  <si>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</si>
  <si>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</si>
  <si>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</si>
  <si>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</si>
  <si>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</si>
  <si>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</si>
  <si>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</si>
  <si>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</si>
  <si>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</si>
  <si>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</si>
  <si>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</si>
  <si>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</si>
  <si>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</si>
  <si>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</si>
  <si>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</si>
  <si>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</si>
  <si>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</si>
  <si>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</si>
  <si>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</si>
  <si>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</si>
  <si>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</si>
  <si>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</si>
  <si>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</si>
  <si>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</si>
  <si>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</si>
  <si>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</si>
  <si>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</si>
  <si>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</si>
  <si>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</si>
  <si>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</si>
  <si>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</si>
  <si>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</si>
  <si>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</si>
  <si>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</si>
  <si>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</si>
  <si>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</si>
  <si>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</si>
  <si>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</si>
  <si>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</si>
  <si>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</si>
  <si>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</si>
  <si>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</si>
  <si>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</si>
  <si>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</si>
  <si>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</si>
  <si>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</si>
  <si>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</si>
  <si>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</si>
  <si>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</si>
  <si>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</si>
  <si>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</si>
  <si>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</si>
  <si>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</si>
  <si>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</si>
  <si>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</si>
  <si>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</si>
  <si>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</si>
  <si>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</si>
  <si>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</si>
  <si>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</si>
  <si>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</si>
  <si>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</si>
  <si>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</si>
  <si>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</si>
  <si>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</si>
  <si>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</si>
  <si>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</si>
  <si>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</si>
  <si>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</si>
  <si>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</si>
  <si>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</si>
  <si>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</si>
  <si>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</si>
  <si>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</si>
  <si>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</si>
  <si>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</si>
  <si>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</si>
  <si>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</si>
  <si>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</si>
  <si>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</si>
  <si>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</si>
  <si>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</si>
  <si>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</si>
  <si>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</si>
  <si>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</si>
  <si>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</si>
  <si>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</si>
  <si>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</si>
  <si>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</si>
  <si>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</si>
  <si>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</si>
  <si>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</si>
  <si>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</si>
  <si>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</si>
  <si>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</si>
  <si>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</si>
  <si>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</si>
  <si>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</si>
  <si>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</si>
  <si>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</si>
  <si>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</si>
  <si>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</si>
  <si>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</si>
  <si>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</si>
  <si>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</si>
  <si>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</si>
  <si>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</si>
  <si>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</si>
  <si>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</si>
  <si>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</si>
  <si>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</si>
  <si>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</si>
  <si>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</si>
  <si>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</si>
  <si>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</si>
  <si>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</si>
  <si>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</si>
  <si>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</si>
  <si>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</si>
  <si>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</si>
  <si>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</si>
  <si>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</si>
  <si>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</si>
  <si>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</si>
  <si>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</si>
  <si>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</si>
  <si>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</si>
  <si>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</si>
  <si>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</si>
  <si>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</si>
  <si>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</si>
  <si>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</si>
  <si>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</si>
  <si>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</si>
  <si>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</si>
  <si>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</si>
  <si>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</si>
  <si>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</si>
  <si>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</si>
  <si>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</si>
  <si>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</si>
  <si>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</si>
  <si>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</si>
  <si>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</si>
  <si>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</si>
  <si>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</si>
  <si>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</si>
  <si>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</si>
  <si>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</si>
  <si>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</si>
  <si>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</si>
  <si>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</si>
  <si>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</si>
  <si>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</si>
  <si>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</si>
  <si>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</si>
  <si>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</si>
  <si>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</si>
  <si>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</si>
  <si>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</si>
  <si>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</si>
  <si>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</si>
  <si>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</si>
  <si>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</si>
  <si>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</si>
  <si>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</si>
  <si>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</si>
  <si>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</si>
  <si>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</si>
  <si>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</si>
  <si>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</si>
  <si>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</si>
  <si>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</si>
  <si>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</si>
  <si>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</si>
  <si>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</si>
  <si>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</si>
  <si>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</si>
  <si>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</si>
  <si>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</si>
  <si>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</si>
  <si>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</si>
  <si>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</si>
  <si>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</si>
  <si>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</si>
  <si>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</si>
  <si>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</si>
  <si>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</si>
  <si>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</si>
  <si>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</si>
  <si>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</si>
  <si>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</si>
  <si>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</si>
  <si>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</si>
  <si>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</si>
  <si>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</si>
  <si>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</si>
  <si>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</si>
  <si>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</si>
  <si>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</si>
  <si>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</si>
  <si>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</si>
  <si>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</si>
  <si>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</si>
  <si>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</si>
  <si>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</si>
  <si>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</si>
  <si>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</si>
  <si>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</si>
  <si>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</si>
  <si>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</si>
  <si>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</si>
  <si>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</si>
  <si>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</si>
  <si>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</si>
  <si>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</si>
  <si>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</si>
  <si>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</si>
  <si>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</si>
  <si>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</si>
  <si>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</si>
  <si>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</si>
  <si>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</si>
  <si>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</si>
  <si>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</si>
  <si>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</si>
  <si>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</si>
  <si>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</si>
  <si>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</si>
  <si>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</si>
  <si>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</si>
  <si>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</si>
  <si>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</si>
  <si>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</si>
  <si>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</si>
  <si>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</si>
  <si>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</si>
  <si>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</si>
  <si>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</si>
  <si>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</si>
  <si>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</si>
  <si>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</si>
  <si>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</si>
  <si>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</si>
  <si>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</si>
  <si>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</si>
  <si>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</si>
  <si>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</si>
  <si>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</si>
  <si>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</si>
  <si>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</si>
  <si>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</si>
  <si>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</si>
  <si>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</si>
  <si>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</si>
  <si>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</si>
  <si>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</si>
  <si>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</si>
  <si>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</si>
  <si>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</si>
  <si>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</si>
  <si>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</si>
  <si>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</si>
  <si>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</si>
  <si>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</si>
  <si>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</si>
  <si>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</si>
  <si>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</si>
  <si>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</si>
  <si>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</si>
  <si>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</si>
  <si>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</si>
  <si>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</si>
  <si>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</si>
  <si>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</si>
  <si>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</si>
  <si>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</si>
  <si>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</si>
  <si>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</si>
  <si>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</si>
  <si>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</si>
  <si>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</si>
  <si>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</si>
  <si>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</si>
  <si>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</si>
  <si>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</si>
  <si>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</si>
  <si>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</si>
  <si>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</si>
  <si>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</si>
  <si>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</si>
  <si>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</si>
  <si>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</si>
  <si>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</si>
  <si>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</si>
  <si>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</si>
  <si>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</si>
  <si>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</si>
  <si>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</si>
  <si>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</si>
  <si>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</si>
  <si>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</si>
  <si>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</si>
  <si>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</si>
  <si>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</si>
  <si>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</si>
  <si>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</si>
  <si>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</si>
  <si>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</si>
  <si>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</si>
  <si>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</si>
  <si>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</si>
  <si>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</si>
  <si>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</si>
  <si>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</si>
  <si>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</si>
  <si>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</si>
  <si>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</si>
  <si>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</si>
  <si>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</si>
  <si>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</si>
  <si>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</si>
  <si>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</si>
  <si>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</si>
  <si>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</si>
  <si>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</si>
  <si>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</si>
  <si>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</si>
  <si>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</si>
  <si>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</si>
  <si>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</si>
  <si>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</si>
  <si>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</si>
  <si>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</si>
  <si>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</si>
  <si>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</si>
  <si>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</si>
  <si>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</si>
  <si>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</si>
  <si>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</si>
  <si>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</si>
  <si>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</si>
  <si>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</si>
  <si>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</si>
  <si>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</si>
  <si>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</si>
  <si>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</si>
  <si>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</si>
  <si>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</si>
  <si>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</si>
  <si>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</si>
  <si>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</si>
  <si>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</si>
  <si>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</si>
  <si>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</si>
  <si>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</si>
  <si>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</si>
  <si>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</si>
  <si>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</si>
  <si>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</si>
  <si>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</si>
  <si>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</si>
  <si>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</si>
  <si>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</si>
  <si>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</si>
  <si>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</si>
  <si>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</si>
  <si>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</si>
  <si>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</si>
  <si>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</si>
  <si>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</si>
  <si>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</si>
  <si>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</si>
  <si>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</si>
  <si>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</si>
  <si>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</si>
  <si>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</si>
  <si>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</si>
  <si>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</si>
  <si>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</si>
  <si>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</si>
  <si>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</si>
  <si>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</si>
  <si>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</si>
  <si>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</si>
  <si>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</si>
  <si>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</si>
  <si>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</si>
  <si>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</si>
  <si>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</si>
  <si>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</si>
  <si>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</si>
  <si>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</si>
  <si>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</si>
  <si>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</si>
  <si>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</si>
  <si>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</si>
  <si>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</si>
  <si>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</si>
  <si>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</si>
  <si>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</si>
  <si>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</si>
  <si>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</si>
  <si>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</si>
  <si>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</si>
  <si>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</si>
  <si>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</si>
  <si>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</si>
  <si>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</si>
  <si>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</si>
  <si>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</si>
  <si>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</si>
  <si>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</si>
  <si>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</si>
  <si>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</si>
  <si>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</si>
  <si>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</si>
  <si>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</si>
  <si>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</si>
  <si>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</si>
  <si>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</si>
  <si>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</si>
  <si>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</si>
  <si>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</si>
  <si>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</si>
  <si>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</si>
  <si>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</si>
  <si>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</si>
  <si>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</si>
  <si>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</si>
  <si>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</si>
  <si>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</si>
  <si>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</si>
  <si>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</si>
  <si>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</si>
  <si>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</si>
  <si>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</si>
  <si>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</si>
  <si>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</si>
  <si>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</si>
  <si>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</si>
  <si>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</si>
  <si>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</si>
  <si>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</si>
  <si>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</si>
  <si>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</si>
  <si>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</si>
  <si>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</si>
  <si>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</si>
  <si>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</si>
  <si>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</si>
  <si>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</si>
  <si>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</si>
  <si>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</si>
  <si>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</si>
  <si>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</si>
  <si>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</si>
  <si>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</si>
  <si>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</si>
  <si>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</si>
  <si>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</si>
  <si>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</si>
  <si>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</si>
  <si>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</si>
  <si>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</si>
  <si>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</si>
  <si>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</si>
  <si>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</si>
  <si>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</si>
  <si>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</si>
  <si>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</si>
  <si>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</si>
  <si>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</si>
  <si>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</si>
  <si>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</si>
  <si>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</si>
  <si>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</si>
  <si>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</si>
  <si>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</si>
  <si>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</si>
  <si>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</si>
  <si>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</si>
  <si>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</si>
  <si>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</si>
  <si>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</si>
  <si>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</si>
  <si>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</si>
  <si>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</si>
  <si>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</si>
  <si>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</si>
  <si>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</si>
  <si>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</si>
  <si>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</si>
  <si>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</si>
  <si>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</si>
  <si>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</si>
  <si>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</si>
  <si>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</si>
  <si>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</si>
  <si>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</si>
  <si>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</si>
  <si>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</si>
  <si>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</si>
  <si>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</si>
  <si>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</si>
  <si>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</si>
  <si>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</si>
  <si>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</si>
  <si>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</si>
  <si>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</si>
  <si>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</si>
  <si>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</si>
  <si>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</si>
  <si>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</si>
  <si>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</si>
  <si>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</si>
  <si>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</si>
  <si>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</si>
  <si>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</si>
  <si>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</si>
  <si>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</si>
  <si>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</si>
  <si>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</si>
  <si>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</si>
  <si>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</si>
  <si>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</si>
  <si>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</si>
  <si>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</si>
  <si>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</si>
  <si>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</si>
  <si>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</si>
  <si>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</si>
  <si>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</si>
  <si>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</si>
  <si>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</si>
  <si>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</si>
  <si>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</si>
  <si>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</si>
  <si>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</si>
  <si>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</si>
  <si>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</si>
  <si>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</si>
  <si>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</si>
  <si>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</si>
  <si>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</si>
  <si>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</si>
  <si>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</si>
  <si>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</si>
  <si>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</si>
  <si>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</si>
  <si>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</si>
  <si>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</si>
  <si>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</si>
  <si>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</si>
  <si>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</si>
  <si>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</si>
  <si>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</si>
  <si>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</si>
  <si>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</si>
  <si>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</si>
  <si>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</si>
  <si>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</si>
  <si>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</si>
  <si>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</si>
  <si>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</si>
  <si>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</si>
  <si>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</si>
  <si>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</si>
  <si>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</si>
  <si>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</si>
  <si>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</si>
  <si>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</si>
  <si>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</si>
  <si>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</si>
  <si>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</si>
  <si>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</si>
  <si>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</si>
  <si>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</si>
  <si>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</si>
  <si>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</si>
  <si>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</si>
  <si>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</si>
  <si>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</si>
  <si>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</si>
  <si>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</si>
  <si>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</si>
  <si>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</si>
  <si>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</si>
  <si>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</si>
  <si>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</si>
  <si>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</si>
  <si>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</si>
  <si>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</si>
  <si>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</si>
  <si>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</si>
  <si>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</si>
  <si>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</si>
  <si>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</si>
  <si>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</si>
  <si>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</si>
  <si>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</si>
  <si>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</si>
  <si>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</si>
  <si>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</si>
  <si>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</si>
  <si>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</si>
  <si>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</si>
  <si>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</si>
  <si>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</si>
  <si>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</si>
  <si>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</si>
  <si>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</si>
  <si>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</si>
  <si>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</si>
  <si>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</si>
  <si>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</si>
  <si>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</si>
  <si>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</si>
  <si>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</si>
  <si>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</si>
  <si>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</si>
  <si>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</si>
  <si>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</si>
  <si>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</si>
  <si>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</si>
  <si>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</si>
  <si>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</si>
  <si>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</si>
  <si>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</si>
  <si>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</si>
  <si>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</si>
  <si>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</si>
  <si>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</si>
  <si>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</si>
  <si>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</si>
  <si>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</si>
  <si>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</si>
  <si>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</si>
  <si>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</si>
  <si>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</si>
  <si>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</si>
  <si>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</si>
  <si>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</si>
  <si>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</si>
  <si>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</si>
  <si>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</si>
  <si>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</si>
  <si>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</si>
  <si>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</si>
  <si>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</si>
  <si>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</si>
  <si>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</si>
  <si>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</si>
  <si>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</si>
  <si>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</si>
  <si>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</si>
  <si>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</si>
  <si>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</si>
  <si>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</si>
  <si>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</si>
  <si>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</si>
  <si>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</si>
  <si>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</si>
  <si>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</si>
  <si>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</si>
  <si>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</si>
  <si>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</si>
  <si>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</si>
  <si>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</si>
  <si>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</si>
  <si>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</si>
  <si>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</si>
  <si>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</si>
  <si>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</si>
  <si>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</si>
  <si>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</si>
  <si>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</si>
  <si>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</si>
  <si>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</si>
  <si>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</si>
  <si>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</si>
  <si>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</si>
  <si>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</si>
  <si>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</si>
  <si>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</si>
  <si>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</si>
  <si>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</si>
  <si>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</si>
  <si>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</si>
  <si>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</si>
  <si>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</si>
  <si>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</si>
  <si>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</si>
  <si>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</si>
  <si>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</si>
  <si>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</si>
  <si>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</si>
  <si>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</si>
  <si>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</si>
  <si>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</si>
  <si>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</si>
  <si>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</si>
  <si>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</si>
  <si>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</si>
  <si>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</si>
  <si>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</si>
  <si>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</si>
  <si>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</si>
  <si>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</si>
  <si>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</si>
  <si>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</si>
  <si>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</si>
  <si>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</si>
  <si>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</si>
  <si>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</si>
  <si>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</si>
  <si>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</si>
  <si>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</si>
  <si>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</si>
  <si>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</si>
  <si>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</si>
  <si>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</si>
  <si>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</si>
  <si>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</si>
  <si>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</si>
  <si>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</si>
  <si>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</si>
  <si>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</si>
  <si>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</si>
  <si>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</si>
  <si>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</si>
  <si>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</si>
  <si>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</si>
  <si>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</si>
  <si>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</si>
  <si>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</si>
  <si>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</si>
  <si>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</si>
  <si>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</si>
  <si>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</si>
  <si>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</si>
  <si>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</si>
  <si>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</si>
  <si>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</si>
  <si>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</si>
  <si>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</si>
  <si>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</si>
  <si>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</si>
  <si>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</si>
  <si>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</si>
  <si>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</si>
  <si>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</si>
  <si>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</si>
  <si>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</si>
  <si>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</si>
  <si>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</si>
  <si>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</si>
  <si>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</si>
  <si>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</si>
  <si>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</si>
  <si>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</si>
  <si>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</si>
  <si>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</si>
  <si>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</si>
  <si>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</si>
  <si>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</si>
  <si>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</si>
  <si>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</si>
  <si>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</si>
  <si>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</si>
  <si>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</si>
  <si>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</si>
  <si>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</si>
  <si>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</si>
  <si>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</si>
  <si>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</si>
  <si>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</si>
  <si>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</si>
  <si>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</si>
  <si>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</si>
  <si>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</si>
  <si>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</si>
  <si>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</si>
  <si>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</si>
  <si>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</si>
  <si>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</si>
  <si>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</si>
  <si>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</si>
  <si>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</si>
  <si>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</si>
  <si>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</si>
  <si>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</si>
  <si>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</si>
  <si>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</si>
  <si>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</si>
  <si>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</si>
  <si>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</si>
  <si>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</si>
  <si>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</si>
  <si>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</si>
  <si>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</si>
  <si>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</si>
  <si>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</si>
  <si>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</si>
  <si>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</si>
  <si>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</si>
  <si>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</si>
  <si>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</si>
  <si>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</si>
  <si>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</si>
  <si>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</si>
  <si>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</si>
  <si>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</si>
  <si>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</si>
  <si>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</si>
  <si>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</si>
  <si>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</si>
  <si>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</si>
  <si>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</si>
  <si>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</si>
  <si>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</si>
  <si>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</si>
  <si>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</si>
  <si>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</si>
  <si>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</si>
  <si>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</si>
  <si>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</si>
  <si>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</si>
  <si>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</si>
  <si>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</si>
  <si>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</si>
  <si>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</si>
  <si>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</si>
  <si>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</si>
  <si>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</si>
  <si>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</si>
  <si>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</si>
  <si>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</si>
  <si>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</si>
  <si>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</si>
  <si>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</si>
  <si>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</si>
  <si>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</si>
  <si>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</si>
  <si>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</si>
  <si>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</si>
  <si>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</si>
  <si>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</si>
  <si>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</si>
  <si>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</si>
  <si>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</si>
  <si>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</si>
  <si>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</si>
  <si>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</si>
  <si>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</si>
  <si>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</si>
  <si>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</si>
  <si>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</si>
  <si>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</si>
  <si>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</si>
  <si>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</si>
  <si>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</si>
  <si>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</si>
  <si>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</si>
  <si>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</si>
  <si>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</si>
  <si>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</si>
  <si>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</si>
  <si>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</si>
  <si>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</si>
  <si>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</si>
  <si>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</si>
  <si>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</si>
  <si>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</si>
  <si>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</si>
  <si>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</si>
  <si>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</si>
  <si>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</si>
  <si>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</si>
  <si>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</si>
  <si>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</si>
  <si>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</si>
  <si>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</si>
  <si>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</si>
  <si>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</si>
  <si>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</si>
  <si>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</si>
  <si>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</si>
  <si>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</si>
  <si>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</si>
  <si>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</si>
  <si>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</si>
  <si>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</si>
  <si>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</si>
  <si>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</si>
  <si>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</si>
  <si>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</si>
  <si>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</si>
  <si>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</si>
  <si>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</si>
  <si>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</si>
  <si>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</si>
  <si>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</si>
  <si>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</si>
  <si>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</si>
  <si>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</si>
  <si>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</si>
  <si>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</si>
  <si>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</si>
  <si>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</si>
  <si>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</si>
  <si>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</si>
  <si>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</si>
  <si>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</si>
  <si>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</si>
  <si>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</si>
  <si>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</si>
  <si>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</si>
  <si>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</si>
  <si>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</si>
  <si>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</si>
  <si>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</si>
  <si>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</si>
  <si>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</si>
  <si>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</si>
  <si>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</si>
  <si>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</si>
  <si>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</si>
  <si>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</si>
  <si>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</si>
  <si>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</si>
  <si>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</si>
  <si>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</si>
  <si>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</si>
  <si>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</si>
  <si>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</si>
  <si>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</si>
  <si>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</si>
  <si>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</si>
  <si>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</si>
  <si>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</si>
  <si>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</si>
  <si>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</si>
  <si>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</si>
  <si>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</si>
  <si>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</si>
  <si>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</si>
  <si>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</si>
  <si>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</si>
  <si>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</si>
  <si>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</si>
  <si>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</si>
  <si>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</si>
  <si>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</si>
  <si>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</si>
  <si>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</si>
  <si>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</si>
  <si>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</si>
  <si>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</si>
  <si>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</si>
  <si>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</si>
  <si>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</si>
  <si>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</si>
  <si>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</si>
  <si>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</si>
  <si>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</si>
  <si>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</si>
  <si>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</si>
  <si>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</si>
  <si>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</si>
  <si>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</si>
  <si>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</si>
  <si>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</si>
  <si>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</si>
  <si>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</si>
  <si>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</si>
  <si>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</si>
  <si>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</si>
  <si>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</si>
  <si>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</si>
  <si>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</si>
  <si>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</si>
  <si>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</si>
  <si>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</si>
  <si>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</si>
  <si>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</si>
  <si>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</si>
  <si>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</si>
  <si>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</si>
  <si>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</si>
  <si>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</si>
  <si>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</si>
  <si>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</si>
  <si>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</si>
  <si>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</si>
  <si>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</si>
  <si>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</si>
  <si>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</si>
  <si>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</si>
  <si>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</si>
  <si>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</si>
  <si>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</si>
  <si>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</si>
  <si>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</si>
  <si>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</si>
  <si>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</si>
  <si>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</si>
  <si>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</si>
  <si>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</si>
  <si>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</si>
  <si>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</si>
  <si>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</si>
  <si>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</si>
  <si>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</si>
  <si>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</si>
  <si>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</si>
  <si>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</si>
  <si>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</si>
  <si>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</si>
  <si>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</si>
  <si>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</si>
  <si>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</si>
  <si>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</si>
  <si>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</si>
  <si>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</si>
  <si>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</si>
  <si>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</si>
  <si>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</si>
  <si>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</si>
  <si>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</si>
  <si>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</si>
  <si>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</si>
  <si>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</si>
  <si>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</si>
  <si>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</si>
  <si>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</si>
  <si>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</si>
  <si>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</si>
  <si>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</si>
  <si>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</si>
  <si>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</si>
  <si>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</si>
  <si>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</si>
  <si>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</si>
  <si>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</si>
  <si>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</si>
  <si>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</si>
  <si>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</si>
  <si>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</si>
  <si>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</si>
  <si>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</si>
  <si>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</si>
  <si>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</si>
  <si>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</si>
  <si>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</si>
  <si>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</si>
  <si>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</si>
  <si>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</si>
  <si>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</si>
  <si>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</si>
  <si>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</si>
  <si>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</si>
  <si>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</si>
  <si>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</si>
  <si>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</si>
  <si>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</si>
  <si>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</si>
  <si>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</si>
  <si>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</si>
  <si>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</si>
  <si>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</si>
  <si>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</si>
  <si>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</si>
  <si>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</si>
  <si>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</si>
  <si>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</si>
  <si>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</si>
  <si>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</si>
  <si>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</si>
  <si>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</si>
  <si>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</si>
  <si>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</si>
  <si>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</si>
  <si>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</si>
  <si>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</si>
  <si>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</si>
  <si>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</si>
  <si>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</si>
  <si>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</si>
  <si>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</si>
  <si>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</si>
  <si>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</si>
  <si>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</si>
  <si>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</si>
  <si>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</si>
  <si>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</si>
  <si>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</si>
  <si>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</si>
  <si>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</si>
  <si>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</si>
  <si>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</si>
  <si>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</si>
  <si>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</si>
  <si>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</si>
  <si>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</si>
  <si>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</si>
  <si>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</si>
  <si>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</si>
  <si>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</si>
  <si>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</si>
  <si>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</si>
  <si>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</si>
  <si>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</si>
  <si>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</si>
  <si>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</si>
  <si>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</si>
  <si>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</si>
  <si>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</si>
  <si>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</si>
  <si>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</si>
  <si>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</si>
  <si>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</si>
  <si>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</si>
  <si>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</si>
  <si>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</si>
  <si>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</si>
  <si>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</si>
  <si>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</si>
  <si>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</si>
  <si>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</si>
  <si>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</si>
  <si>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</si>
  <si>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</si>
  <si>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</si>
  <si>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</si>
  <si>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</si>
  <si>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</si>
  <si>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</si>
  <si>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</si>
  <si>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</si>
  <si>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</si>
  <si>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</si>
  <si>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</si>
  <si>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</si>
  <si>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</si>
  <si>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</si>
  <si>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</si>
  <si>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</si>
  <si>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</si>
  <si>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</si>
  <si>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</si>
  <si>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</si>
  <si>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</si>
  <si>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</si>
  <si>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</si>
  <si>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</si>
  <si>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</si>
  <si>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</si>
  <si>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</si>
  <si>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</si>
  <si>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</si>
  <si>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</si>
  <si>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</si>
  <si>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</si>
  <si>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</si>
  <si>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</si>
  <si>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</si>
  <si>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</si>
  <si>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</si>
  <si>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</si>
  <si>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</si>
  <si>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</si>
  <si>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</si>
  <si>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</si>
  <si>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</si>
  <si>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</si>
  <si>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</si>
  <si>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</si>
  <si>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</si>
  <si>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</si>
  <si>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</si>
  <si>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</si>
  <si>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</si>
  <si>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</si>
  <si>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</si>
  <si>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</si>
  <si>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</si>
  <si>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</si>
  <si>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</si>
  <si>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</si>
  <si>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</si>
  <si>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</si>
  <si>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</si>
  <si>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</si>
  <si>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</si>
  <si>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</si>
  <si>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</si>
  <si>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</si>
  <si>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</si>
  <si>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</si>
  <si>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</si>
  <si>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</si>
  <si>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</si>
  <si>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</si>
  <si>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</si>
  <si>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</si>
  <si>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</si>
  <si>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</si>
  <si>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</si>
  <si>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</si>
  <si>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</si>
  <si>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</si>
  <si>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</si>
  <si>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</si>
  <si>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</si>
  <si>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</si>
  <si>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</si>
  <si>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</si>
  <si>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</si>
  <si>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</si>
  <si>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</si>
  <si>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</si>
  <si>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</si>
  <si>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</si>
  <si>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</si>
  <si>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</si>
  <si>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</si>
  <si>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</si>
  <si>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</si>
  <si>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</si>
  <si>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</si>
  <si>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</si>
  <si>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</si>
  <si>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</si>
  <si>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</si>
  <si>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</si>
  <si>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</si>
  <si>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</si>
  <si>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</si>
  <si>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</si>
  <si>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</si>
  <si>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</si>
  <si>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</si>
  <si>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</si>
  <si>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</si>
  <si>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</si>
  <si>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</si>
  <si>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</si>
  <si>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</si>
  <si>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</si>
  <si>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</si>
  <si>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</si>
  <si>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</si>
  <si>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</si>
  <si>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</si>
  <si>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</si>
  <si>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</si>
  <si>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</si>
  <si>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</si>
  <si>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</si>
  <si>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</si>
  <si>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</si>
  <si>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</si>
  <si>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</si>
  <si>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</si>
  <si>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</si>
  <si>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</si>
  <si>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</si>
  <si>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</si>
  <si>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</si>
  <si>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</si>
  <si>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</si>
  <si>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</si>
  <si>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</si>
  <si>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</si>
  <si>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</si>
  <si>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</si>
  <si>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</si>
  <si>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</si>
  <si>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</si>
  <si>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</si>
  <si>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</si>
  <si>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</si>
  <si>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</si>
  <si>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</si>
  <si>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</si>
  <si>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</si>
  <si>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</si>
  <si>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</si>
  <si>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</si>
  <si>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</si>
  <si>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</si>
  <si>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</si>
  <si>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</si>
  <si>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</si>
  <si>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</si>
  <si>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</si>
  <si>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</si>
  <si>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</si>
  <si>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</si>
  <si>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</si>
  <si>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</si>
  <si>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</si>
  <si>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</si>
  <si>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</si>
  <si>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</si>
  <si>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</si>
  <si>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</si>
  <si>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</si>
  <si>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</si>
  <si>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</si>
  <si>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</si>
  <si>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</si>
  <si>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</si>
  <si>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</si>
  <si>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</si>
  <si>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</si>
  <si>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</si>
  <si>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</si>
  <si>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</si>
  <si>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</si>
  <si>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</si>
  <si>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</si>
  <si>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</si>
  <si>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</si>
  <si>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</si>
  <si>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</si>
  <si>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</si>
  <si>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</si>
  <si>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</si>
  <si>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</si>
  <si>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</si>
  <si>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</si>
  <si>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</si>
  <si>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</si>
  <si>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</si>
  <si>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</si>
  <si>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</si>
  <si>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</si>
  <si>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</si>
  <si>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</si>
  <si>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</si>
  <si>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</si>
  <si>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</si>
  <si>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</si>
  <si>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</si>
  <si>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</si>
  <si>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</si>
  <si>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</si>
  <si>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</si>
  <si>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</si>
  <si>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</si>
  <si>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</si>
  <si>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</si>
  <si>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</si>
  <si>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</si>
  <si>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</si>
  <si>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</si>
  <si>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</si>
  <si>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</si>
  <si>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</si>
  <si>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</si>
  <si>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</si>
  <si>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</si>
  <si>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</si>
  <si>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</si>
  <si>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</si>
  <si>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</si>
  <si>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</si>
  <si>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</si>
  <si>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</si>
  <si>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</si>
  <si>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</si>
  <si>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</si>
  <si>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</si>
  <si>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</si>
  <si>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</si>
  <si>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</si>
  <si>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</si>
  <si>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</si>
  <si>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</si>
  <si>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</si>
  <si>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</si>
  <si>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</si>
  <si>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</si>
  <si>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</si>
  <si>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</si>
  <si>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</si>
  <si>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</si>
  <si>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</si>
  <si>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</si>
  <si>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</si>
  <si>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</si>
  <si>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</si>
  <si>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</si>
  <si>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</si>
  <si>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</si>
  <si>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</si>
  <si>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</si>
  <si>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</si>
  <si>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</si>
  <si>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</si>
  <si>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</si>
  <si>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</si>
  <si>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</si>
  <si>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</si>
  <si>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</si>
  <si>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</si>
  <si>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</si>
  <si>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</si>
  <si>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</si>
  <si>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</si>
  <si>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</si>
  <si>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</si>
  <si>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</si>
  <si>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</si>
  <si>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</si>
  <si>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</si>
  <si>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</si>
  <si>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</si>
  <si>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</si>
  <si>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</si>
  <si>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</si>
  <si>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</si>
  <si>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</si>
  <si>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</si>
  <si>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</si>
  <si>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</si>
  <si>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</si>
  <si>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</si>
  <si>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</si>
  <si>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</si>
  <si>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</si>
  <si>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</si>
  <si>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</si>
  <si>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</si>
  <si>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</si>
  <si>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</si>
  <si>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</si>
  <si>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</si>
  <si>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</si>
  <si>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</si>
  <si>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</si>
  <si>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</si>
  <si>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</si>
  <si>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</si>
  <si>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</si>
  <si>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</si>
  <si>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</si>
  <si>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</si>
  <si>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</si>
  <si>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</si>
  <si>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</si>
  <si>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</si>
  <si>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</si>
  <si>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</si>
  <si>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</si>
  <si>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</si>
  <si>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</si>
  <si>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</si>
  <si>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</si>
  <si>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</si>
  <si>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</si>
  <si>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</si>
  <si>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</si>
  <si>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</si>
  <si>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</si>
  <si>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</si>
  <si>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</si>
  <si>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</si>
  <si>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</si>
  <si>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</si>
  <si>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</si>
  <si>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</si>
  <si>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</si>
  <si>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</si>
  <si>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</si>
  <si>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</si>
  <si>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</si>
  <si>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</si>
  <si>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</si>
  <si>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</si>
  <si>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</si>
  <si>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</si>
  <si>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</si>
  <si>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</si>
  <si>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</si>
  <si>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</si>
  <si>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</si>
  <si>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</si>
  <si>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</si>
  <si>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</si>
  <si>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</si>
  <si>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</si>
  <si>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</si>
  <si>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</si>
  <si>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</si>
  <si>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</si>
  <si>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</si>
  <si>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</si>
  <si>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</si>
  <si>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</si>
  <si>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</si>
  <si>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</si>
  <si>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</si>
  <si>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</si>
  <si>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</si>
  <si>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</si>
  <si>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</si>
  <si>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</si>
  <si>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</si>
  <si>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</si>
  <si>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</si>
  <si>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</si>
  <si>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</si>
  <si>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</si>
  <si>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</si>
  <si>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</si>
  <si>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</si>
  <si>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</si>
  <si>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</si>
  <si>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</si>
  <si>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</si>
  <si>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</si>
  <si>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</si>
  <si>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</si>
  <si>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</si>
  <si>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</si>
  <si>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</si>
  <si>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</si>
  <si>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</si>
  <si>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</si>
  <si>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</si>
  <si>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</si>
  <si>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</si>
  <si>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</si>
  <si>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</si>
  <si>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</si>
  <si>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</si>
  <si>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</si>
  <si>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</si>
  <si>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</si>
  <si>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</si>
  <si>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</si>
  <si>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</si>
  <si>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</si>
  <si>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</si>
  <si>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</si>
  <si>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</si>
  <si>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</si>
  <si>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</si>
  <si>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</si>
  <si>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</si>
  <si>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</si>
  <si>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</si>
  <si>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</si>
  <si>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</si>
  <si>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</si>
  <si>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</si>
  <si>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</si>
  <si>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</si>
  <si>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</si>
  <si>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</si>
  <si>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</si>
  <si>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</si>
  <si>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</si>
  <si>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</si>
  <si>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</si>
  <si>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</si>
  <si>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</si>
  <si>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</si>
  <si>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</si>
  <si>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</si>
  <si>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</si>
  <si>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</si>
  <si>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</si>
  <si>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</si>
  <si>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</si>
  <si>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</si>
  <si>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</si>
  <si>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</si>
  <si>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</si>
  <si>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</si>
  <si>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</si>
  <si>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</si>
  <si>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</si>
  <si>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</si>
  <si>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</si>
  <si>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</si>
  <si>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</si>
  <si>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</si>
  <si>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</si>
  <si>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</si>
  <si>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</si>
  <si>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</si>
  <si>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</si>
  <si>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</si>
  <si>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</si>
  <si>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</si>
  <si>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</si>
  <si>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</si>
  <si>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</si>
  <si>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</si>
  <si>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</si>
  <si>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</si>
  <si>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</si>
  <si>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</si>
  <si>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</si>
  <si>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</si>
  <si>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</si>
  <si>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</si>
  <si>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</si>
  <si>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</si>
  <si>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</si>
  <si>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</si>
  <si>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</si>
  <si>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</si>
  <si>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</si>
  <si>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</si>
  <si>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</si>
  <si>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</si>
  <si>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</si>
  <si>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</si>
  <si>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</si>
  <si>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</si>
  <si>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</si>
  <si>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</si>
  <si>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</si>
  <si>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</si>
  <si>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</si>
  <si>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</si>
  <si>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</si>
  <si>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</si>
  <si>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</si>
  <si>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</si>
  <si>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</si>
  <si>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</si>
  <si>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</si>
  <si>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</si>
  <si>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</si>
  <si>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</si>
  <si>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</si>
  <si>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</si>
  <si>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</si>
  <si>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</si>
  <si>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</si>
  <si>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</si>
  <si>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</si>
  <si>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</si>
  <si>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</si>
  <si>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</si>
  <si>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</si>
  <si>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</si>
  <si>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</si>
  <si>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</si>
  <si>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</si>
  <si>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</si>
  <si>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</si>
  <si>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</si>
  <si>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</si>
  <si>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</si>
  <si>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</si>
  <si>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</si>
  <si>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</si>
  <si>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</si>
  <si>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</si>
  <si>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</si>
  <si>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</si>
  <si>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</si>
  <si>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</si>
  <si>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</si>
  <si>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</si>
  <si>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</si>
  <si>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</si>
  <si>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</si>
  <si>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</si>
  <si>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</si>
  <si>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</si>
  <si>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</si>
  <si>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</si>
  <si>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</si>
  <si>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</si>
  <si>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</si>
  <si>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</si>
  <si>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</si>
  <si>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</si>
  <si>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</si>
  <si>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</si>
  <si>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</si>
  <si>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</si>
  <si>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</si>
  <si>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</si>
  <si>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</si>
  <si>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</si>
  <si>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</si>
  <si>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</si>
  <si>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</si>
  <si>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</si>
  <si>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</si>
  <si>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</si>
  <si>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</si>
  <si>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</si>
  <si>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</si>
  <si>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</si>
  <si>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</si>
  <si>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</si>
  <si>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</si>
  <si>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</si>
  <si>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</si>
  <si>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</si>
  <si>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</si>
  <si>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</si>
  <si>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</si>
  <si>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</si>
  <si>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</si>
  <si>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</si>
  <si>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</si>
  <si>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</si>
  <si>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</si>
  <si>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</si>
  <si>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</si>
  <si>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</si>
  <si>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</si>
  <si>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</si>
  <si>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</si>
  <si>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</si>
  <si>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</si>
  <si>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</si>
  <si>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</si>
  <si>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</si>
  <si>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</si>
  <si>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</si>
  <si>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</si>
  <si>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</si>
  <si>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</si>
  <si>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</si>
  <si>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</si>
  <si>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</si>
  <si>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</si>
  <si>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</si>
  <si>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</si>
  <si>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</si>
  <si>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</si>
  <si>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</si>
  <si>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</si>
  <si>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</si>
  <si>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</si>
  <si>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</si>
  <si>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</si>
  <si>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</si>
  <si>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</si>
  <si>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</si>
  <si>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</si>
  <si>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</si>
  <si>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</si>
  <si>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</si>
  <si>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</si>
  <si>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</si>
  <si>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</si>
  <si>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</si>
  <si>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</si>
  <si>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</si>
  <si>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</si>
  <si>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</si>
  <si>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</si>
  <si>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</si>
  <si>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</si>
  <si>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</si>
  <si>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</si>
  <si>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</si>
  <si>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</si>
  <si>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</si>
  <si>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</si>
  <si>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</si>
  <si>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</si>
  <si>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</si>
  <si>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</si>
  <si>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</si>
  <si>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</si>
  <si>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</si>
  <si>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</si>
  <si>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</si>
  <si>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</si>
  <si>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</si>
  <si>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</si>
  <si>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</si>
  <si>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</si>
  <si>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</si>
  <si>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</si>
  <si>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</si>
  <si>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</si>
  <si>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</si>
  <si>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</si>
  <si>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</si>
  <si>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</si>
  <si>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</si>
  <si>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</si>
  <si>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</si>
  <si>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</si>
  <si>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</si>
  <si>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</si>
  <si>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</si>
  <si>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</si>
  <si>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</si>
  <si>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</si>
  <si>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</si>
  <si>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</si>
  <si>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</si>
  <si>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</si>
  <si>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</si>
  <si>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</si>
  <si>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</si>
  <si>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</si>
  <si>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</si>
  <si>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</si>
  <si>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</si>
  <si>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</si>
  <si>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</si>
  <si>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</si>
  <si>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</si>
  <si>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</si>
  <si>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</si>
  <si>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</si>
  <si>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</si>
  <si>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</si>
  <si>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</si>
  <si>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</si>
  <si>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</si>
  <si>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</si>
  <si>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</si>
  <si>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</si>
  <si>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</si>
  <si>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</si>
  <si>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</si>
  <si>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</si>
  <si>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</si>
  <si>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</si>
  <si>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</si>
  <si>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</si>
  <si>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</si>
  <si>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</si>
  <si>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</si>
  <si>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</si>
  <si>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</si>
  <si>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</si>
  <si>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</si>
  <si>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</si>
  <si>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</si>
  <si>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</si>
  <si>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</si>
  <si>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</si>
  <si>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</si>
  <si>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</si>
  <si>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</si>
  <si>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</si>
  <si>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</si>
  <si>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</si>
  <si>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</si>
  <si>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</si>
  <si>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</si>
  <si>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</si>
  <si>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</si>
  <si>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</si>
  <si>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</si>
  <si>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</si>
  <si>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</si>
  <si>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</si>
  <si>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</si>
  <si>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</si>
  <si>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</si>
  <si>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</si>
  <si>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</si>
  <si>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</si>
  <si>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</si>
  <si>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</si>
  <si>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</si>
  <si>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</si>
  <si>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</si>
  <si>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</si>
  <si>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</si>
  <si>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</si>
  <si>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</si>
  <si>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</si>
  <si>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</si>
  <si>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</si>
  <si>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</si>
  <si>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</si>
  <si>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</si>
  <si>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</si>
  <si>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</si>
  <si>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</si>
  <si>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</si>
  <si>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</si>
  <si>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</si>
  <si>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</si>
  <si>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</si>
  <si>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</si>
  <si>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</si>
  <si>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</si>
  <si>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</si>
  <si>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</si>
  <si>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</si>
  <si>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</si>
  <si>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</si>
  <si>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</si>
  <si>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</si>
  <si>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</si>
  <si>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</si>
  <si>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</si>
  <si>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</si>
  <si>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</si>
  <si>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</si>
  <si>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</si>
  <si>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</si>
  <si>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</si>
  <si>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</si>
  <si>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</si>
  <si>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</si>
  <si>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</si>
  <si>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</si>
  <si>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</si>
  <si>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</si>
  <si>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</si>
  <si>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</si>
  <si>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</si>
  <si>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</si>
  <si>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</si>
  <si>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</si>
  <si>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</si>
  <si>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</si>
  <si>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</si>
  <si>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</si>
  <si>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</si>
  <si>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</si>
  <si>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</si>
  <si>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</si>
  <si>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</si>
  <si>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</si>
  <si>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</si>
  <si>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</si>
  <si>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</si>
  <si>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</si>
  <si>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</si>
  <si>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</si>
  <si>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</si>
  <si>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</si>
  <si>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</si>
  <si>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</si>
  <si>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</si>
  <si>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</si>
  <si>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</si>
  <si>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</si>
  <si>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</si>
  <si>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</si>
  <si>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</si>
  <si>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</si>
  <si>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</si>
  <si>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</si>
  <si>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</si>
  <si>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</si>
  <si>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</si>
  <si>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</si>
  <si>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</si>
  <si>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</si>
  <si>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</si>
  <si>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</si>
  <si>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</si>
  <si>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</si>
  <si>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</si>
  <si>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</si>
  <si>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</si>
  <si>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</si>
  <si>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</si>
  <si>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</si>
  <si>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</si>
  <si>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</si>
  <si>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</si>
  <si>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</si>
  <si>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</si>
  <si>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</si>
  <si>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</si>
  <si>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</si>
  <si>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</si>
  <si>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</si>
  <si>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</si>
  <si>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</si>
  <si>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</si>
  <si>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</si>
  <si>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</si>
  <si>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</si>
  <si>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</si>
  <si>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</si>
  <si>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</si>
  <si>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</si>
  <si>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</si>
  <si>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</si>
  <si>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</si>
  <si>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</si>
  <si>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</si>
  <si>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</si>
  <si>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</si>
  <si>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</si>
  <si>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</si>
  <si>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</si>
  <si>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</si>
  <si>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</si>
  <si>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</si>
  <si>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</si>
  <si>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</si>
  <si>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</si>
  <si>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</si>
  <si>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</si>
  <si>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</si>
  <si>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</si>
  <si>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</si>
  <si>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</si>
  <si>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</si>
  <si>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</si>
  <si>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</si>
  <si>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</si>
  <si>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</si>
  <si>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</si>
  <si>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</si>
  <si>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</si>
  <si>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</si>
  <si>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</si>
  <si>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</si>
  <si>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</si>
  <si>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</si>
  <si>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</si>
  <si>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</si>
  <si>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</si>
  <si>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</si>
  <si>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</si>
  <si>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</si>
  <si>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</si>
  <si>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</si>
  <si>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</si>
  <si>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</si>
  <si>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</si>
  <si>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</si>
  <si>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</si>
  <si>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</si>
  <si>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</si>
  <si>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</si>
  <si>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</si>
  <si>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</si>
  <si>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</si>
  <si>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</si>
  <si>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</si>
  <si>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</si>
  <si>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</si>
  <si>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</si>
  <si>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</si>
  <si>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</si>
  <si>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</si>
  <si>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</si>
  <si>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</si>
  <si>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</si>
  <si>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</si>
  <si>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</si>
  <si>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</si>
  <si>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</si>
  <si>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</si>
  <si>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</si>
  <si>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</si>
  <si>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</si>
  <si>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</si>
  <si>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</si>
  <si>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</si>
  <si>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</si>
  <si>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</si>
  <si>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</si>
  <si>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</si>
  <si>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</si>
  <si>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</si>
  <si>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</si>
  <si>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</si>
  <si>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</si>
  <si>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</si>
  <si>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</si>
  <si>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</si>
  <si>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</si>
  <si>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</si>
  <si>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</si>
  <si>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</si>
  <si>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</si>
  <si>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</si>
  <si>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</si>
  <si>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</si>
  <si>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</si>
  <si>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</si>
  <si>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</si>
  <si>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</si>
  <si>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</si>
  <si>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</si>
  <si>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</si>
  <si>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</si>
  <si>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</si>
  <si>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</si>
  <si>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</si>
  <si>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</si>
  <si>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</si>
  <si>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</si>
  <si>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</si>
  <si>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</si>
  <si>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</si>
  <si>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</si>
  <si>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</si>
  <si>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</si>
  <si>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</si>
  <si>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</si>
  <si>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</si>
  <si>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</si>
  <si>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</si>
  <si>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</si>
  <si>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</si>
  <si>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</si>
  <si>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</si>
  <si>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</si>
  <si>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</si>
  <si>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</si>
  <si>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</si>
  <si>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</si>
  <si>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</si>
  <si>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</si>
  <si>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</si>
  <si>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</si>
  <si>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</si>
  <si>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</si>
  <si>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</si>
  <si>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</si>
  <si>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</si>
  <si>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</si>
  <si>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</si>
  <si>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</si>
  <si>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</si>
  <si>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</si>
  <si>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</si>
  <si>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</si>
  <si>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</si>
  <si>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</si>
  <si>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</si>
  <si>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</si>
  <si>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</si>
  <si>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</si>
  <si>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</si>
  <si>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</si>
  <si>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</si>
  <si>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</si>
  <si>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</si>
  <si>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</si>
  <si>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</si>
  <si>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</si>
  <si>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</si>
  <si>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</si>
  <si>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</si>
  <si>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</si>
  <si>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</si>
  <si>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</si>
  <si>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</si>
  <si>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</si>
  <si>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</si>
  <si>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</si>
  <si>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</si>
  <si>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</si>
  <si>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</si>
  <si>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</si>
  <si>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</si>
  <si>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</si>
  <si>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</si>
  <si>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</si>
  <si>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</si>
  <si>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</si>
  <si>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</si>
  <si>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</si>
  <si>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</si>
  <si>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</si>
  <si>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</si>
  <si>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</si>
  <si>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</si>
  <si>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</si>
  <si>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</si>
  <si>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</si>
  <si>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</si>
  <si>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</si>
  <si>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</si>
  <si>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</si>
  <si>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</si>
  <si>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</si>
  <si>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</si>
  <si>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</si>
  <si>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</si>
  <si>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</si>
  <si>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</si>
  <si>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</si>
  <si>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</si>
  <si>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</si>
  <si>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</si>
  <si>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</si>
  <si>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</si>
  <si>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</si>
  <si>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</si>
  <si>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</si>
  <si>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</si>
  <si>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</si>
  <si>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</si>
  <si>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</si>
  <si>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</si>
  <si>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</si>
  <si>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</si>
  <si>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</si>
  <si>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</si>
  <si>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</si>
  <si>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</si>
  <si>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</si>
  <si>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</si>
  <si>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</si>
  <si>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</si>
  <si>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</si>
  <si>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</si>
  <si>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</si>
  <si>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</si>
  <si>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</si>
  <si>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</si>
  <si>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</si>
  <si>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</si>
  <si>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</si>
  <si>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</si>
  <si>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</si>
  <si>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</si>
  <si>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</si>
  <si>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</si>
  <si>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</si>
  <si>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</si>
  <si>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</si>
  <si>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</si>
  <si>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</si>
  <si>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</si>
  <si>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</si>
  <si>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</si>
  <si>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</si>
  <si>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</si>
  <si>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</si>
  <si>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</si>
  <si>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</si>
  <si>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</si>
  <si>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</si>
  <si>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</si>
  <si>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</si>
  <si>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</si>
  <si>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</si>
  <si>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</si>
  <si>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</si>
  <si>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</si>
  <si>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</si>
  <si>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</si>
  <si>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</si>
  <si>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</si>
  <si>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</si>
  <si>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</si>
  <si>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</si>
  <si>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</si>
  <si>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</si>
  <si>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</si>
  <si>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</si>
  <si>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</si>
  <si>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</si>
  <si>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</si>
  <si>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</si>
  <si>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</si>
  <si>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</si>
  <si>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</si>
  <si>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</si>
  <si>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</si>
  <si>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</si>
  <si>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</si>
  <si>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</si>
  <si>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</si>
  <si>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</si>
  <si>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</si>
  <si>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</si>
  <si>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</si>
  <si>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</si>
  <si>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</si>
  <si>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</si>
  <si>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</si>
  <si>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</si>
  <si>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</si>
  <si>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</si>
  <si>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</si>
  <si>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</si>
  <si>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</si>
  <si>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</si>
  <si>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</si>
  <si>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</si>
  <si>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</si>
  <si>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</si>
  <si>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</si>
  <si>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</si>
  <si>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</si>
  <si>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</si>
  <si>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</si>
  <si>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</si>
  <si>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</si>
  <si>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</si>
  <si>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</si>
  <si>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</si>
  <si>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</si>
  <si>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</si>
  <si>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</si>
  <si>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</si>
  <si>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</si>
  <si>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</si>
  <si>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</si>
  <si>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</si>
  <si>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</si>
  <si>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</si>
  <si>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</si>
  <si>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</si>
  <si>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</si>
  <si>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</si>
  <si>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</si>
  <si>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</si>
  <si>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</si>
  <si>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</si>
  <si>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</si>
  <si>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</si>
  <si>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</si>
  <si>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</si>
  <si>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</si>
  <si>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</si>
  <si>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</si>
  <si>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</si>
  <si>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</si>
  <si>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</si>
  <si>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</si>
  <si>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</si>
  <si>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</si>
  <si>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</si>
  <si>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</si>
  <si>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</si>
  <si>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</si>
  <si>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</si>
  <si>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</si>
  <si>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</si>
  <si>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</si>
  <si>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</si>
  <si>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</si>
  <si>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</si>
  <si>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</si>
  <si>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</si>
  <si>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</si>
  <si>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</si>
  <si>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</si>
  <si>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</si>
  <si>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</si>
  <si>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</si>
  <si>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</si>
  <si>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</si>
  <si>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</si>
  <si>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</si>
  <si>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</si>
  <si>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</si>
  <si>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</si>
  <si>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</si>
  <si>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</si>
  <si>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</si>
  <si>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</si>
  <si>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</si>
  <si>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</si>
  <si>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</si>
  <si>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</si>
  <si>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</si>
  <si>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</si>
  <si>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</si>
  <si>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</si>
  <si>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</si>
  <si>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</si>
  <si>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</si>
  <si>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</si>
  <si>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</si>
  <si>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</si>
  <si>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</si>
  <si>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</si>
  <si>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</si>
  <si>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</si>
  <si>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</si>
  <si>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</si>
  <si>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</si>
  <si>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</si>
  <si>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</si>
  <si>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</si>
  <si>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</si>
  <si>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</si>
  <si>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</si>
  <si>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</si>
  <si>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</si>
  <si>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</si>
  <si>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</si>
  <si>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</si>
  <si>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</si>
  <si>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</si>
  <si>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</si>
  <si>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</si>
  <si>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</si>
  <si>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</si>
  <si>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</si>
  <si>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</si>
  <si>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</si>
  <si>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</si>
  <si>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</si>
  <si>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</si>
  <si>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</si>
  <si>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</si>
  <si>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</si>
  <si>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</si>
  <si>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</si>
  <si>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</si>
  <si>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</si>
  <si>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</si>
  <si>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</si>
  <si>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</si>
  <si>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</si>
  <si>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</si>
  <si>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</si>
  <si>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</si>
  <si>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</si>
  <si>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</si>
  <si>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</si>
  <si>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</si>
  <si>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</si>
  <si>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</si>
  <si>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</si>
  <si>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</si>
  <si>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</si>
  <si>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</si>
  <si>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</si>
  <si>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</si>
  <si>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</si>
  <si>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</si>
  <si>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</si>
  <si>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</si>
  <si>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</si>
  <si>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</si>
  <si>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</si>
  <si>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</si>
  <si>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</si>
  <si>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</si>
  <si>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</si>
  <si>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</si>
  <si>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</si>
  <si>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</si>
  <si>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</si>
  <si>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</si>
  <si>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</si>
  <si>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</si>
  <si>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</si>
  <si>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</si>
  <si>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</si>
  <si>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</si>
  <si>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</si>
  <si>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</si>
  <si>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</si>
  <si>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</si>
  <si>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</si>
  <si>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</si>
  <si>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</si>
  <si>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</si>
  <si>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</si>
  <si>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</si>
  <si>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</si>
  <si>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</si>
  <si>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</si>
  <si>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</si>
  <si>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</si>
  <si>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</si>
  <si>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</si>
  <si>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</si>
  <si>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</si>
  <si>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</si>
  <si>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</si>
  <si>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</si>
  <si>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</si>
  <si>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</si>
  <si>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</si>
  <si>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</si>
  <si>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</si>
  <si>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</si>
  <si>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</si>
  <si>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</si>
  <si>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</si>
  <si>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</si>
  <si>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</si>
  <si>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</si>
  <si>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</si>
  <si>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</si>
  <si>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</si>
  <si>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</si>
  <si>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</si>
  <si>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</si>
  <si>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</si>
  <si>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</si>
  <si>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</si>
  <si>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</si>
  <si>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</si>
  <si>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</si>
  <si>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</si>
  <si>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</si>
  <si>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</si>
  <si>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</si>
  <si>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</si>
  <si>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</si>
  <si>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</si>
  <si>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</si>
  <si>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</si>
  <si>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</si>
  <si>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</si>
  <si>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</si>
  <si>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</si>
  <si>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</si>
  <si>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</si>
  <si>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</si>
  <si>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</si>
  <si>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</si>
  <si>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</si>
  <si>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</si>
  <si>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</si>
  <si>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</si>
  <si>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</si>
  <si>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</si>
  <si>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</si>
  <si>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</si>
  <si>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</si>
  <si>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</si>
  <si>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</si>
  <si>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</si>
  <si>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</si>
  <si>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</si>
  <si>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</si>
  <si>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</si>
  <si>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</si>
  <si>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</si>
  <si>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</si>
  <si>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</si>
  <si>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</si>
  <si>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</si>
  <si>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</si>
  <si>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</si>
  <si>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</si>
  <si>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</si>
  <si>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</si>
  <si>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</si>
  <si>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</si>
  <si>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</si>
  <si>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</si>
  <si>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</si>
  <si>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</si>
  <si>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</si>
  <si>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</si>
  <si>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</si>
  <si>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</si>
  <si>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</si>
  <si>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</si>
  <si>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</si>
  <si>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</si>
  <si>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</si>
  <si>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</si>
  <si>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</si>
  <si>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</si>
  <si>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</si>
  <si>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</si>
  <si>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</si>
  <si>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</si>
  <si>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</si>
  <si>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</si>
  <si>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</si>
  <si>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</si>
  <si>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</si>
  <si>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</si>
  <si>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</si>
  <si>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</si>
  <si>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</si>
  <si>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</si>
  <si>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</si>
  <si>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</si>
  <si>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</si>
  <si>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</si>
  <si>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</si>
  <si>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</si>
  <si>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</si>
  <si>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</si>
  <si>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</si>
  <si>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</si>
  <si>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</si>
  <si>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</si>
  <si>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</si>
  <si>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</si>
  <si>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</si>
  <si>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</si>
  <si>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</si>
  <si>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</si>
  <si>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</si>
  <si>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</si>
  <si>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</si>
  <si>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</si>
  <si>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</si>
  <si>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</si>
  <si>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</si>
  <si>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</si>
  <si>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</si>
  <si>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</si>
  <si>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</si>
  <si>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</si>
  <si>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</si>
  <si>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</si>
  <si>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</si>
  <si>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</si>
  <si>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</si>
  <si>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</si>
  <si>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</si>
  <si>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</si>
  <si>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</si>
  <si>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</si>
  <si>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</si>
  <si>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</si>
  <si>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</si>
  <si>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</si>
  <si>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</si>
  <si>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</si>
  <si>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</si>
  <si>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</si>
  <si>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</si>
  <si>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</si>
  <si>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</si>
  <si>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</si>
  <si>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</si>
  <si>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</si>
  <si>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</si>
  <si>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</si>
  <si>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</si>
  <si>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</si>
  <si>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</si>
  <si>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</si>
  <si>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</si>
  <si>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</si>
  <si>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</si>
  <si>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</si>
  <si>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</si>
  <si>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</si>
  <si>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</si>
  <si>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</si>
  <si>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</si>
  <si>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</si>
  <si>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</si>
  <si>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</si>
  <si>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</si>
  <si>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</si>
  <si>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</si>
  <si>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</si>
  <si>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</si>
  <si>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</si>
  <si>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</si>
  <si>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</si>
  <si>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</si>
  <si>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</si>
  <si>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</si>
  <si>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</si>
  <si>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</si>
  <si>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</si>
  <si>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</si>
  <si>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</si>
  <si>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</si>
  <si>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</si>
  <si>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</si>
  <si>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</si>
  <si>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</si>
  <si>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</si>
  <si>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</si>
  <si>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</si>
  <si>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</si>
  <si>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</si>
  <si>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</si>
  <si>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</si>
  <si>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</si>
  <si>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</si>
  <si>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</si>
  <si>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</si>
  <si>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</si>
  <si>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</si>
  <si>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</si>
  <si>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</si>
  <si>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</si>
  <si>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</si>
  <si>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</si>
  <si>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</si>
  <si>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</si>
  <si>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</si>
  <si>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</si>
  <si>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</si>
  <si>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</si>
  <si>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</si>
  <si>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</si>
  <si>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</si>
  <si>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</si>
  <si>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</si>
  <si>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</si>
  <si>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</si>
  <si>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</si>
  <si>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</si>
  <si>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</si>
  <si>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</si>
  <si>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</si>
  <si>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</si>
  <si>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</si>
  <si>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</si>
  <si>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</si>
  <si>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</si>
  <si>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</si>
  <si>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</si>
  <si>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</si>
  <si>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</si>
  <si>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</si>
  <si>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</si>
  <si>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</si>
  <si>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</si>
  <si>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</si>
  <si>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</si>
  <si>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</si>
  <si>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</si>
  <si>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</si>
  <si>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</si>
  <si>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</si>
  <si>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</si>
  <si>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</si>
  <si>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</si>
  <si>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</si>
  <si>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</si>
  <si>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</si>
  <si>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</si>
  <si>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</si>
  <si>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</si>
  <si>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</si>
  <si>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</si>
  <si>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</si>
  <si>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</si>
  <si>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</si>
  <si>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</si>
  <si>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</si>
  <si>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</si>
  <si>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</si>
  <si>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</si>
  <si>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</si>
  <si>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</si>
  <si>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</si>
  <si>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</si>
  <si>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</si>
  <si>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</si>
  <si>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</si>
  <si>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</si>
  <si>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</si>
  <si>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</si>
  <si>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</si>
  <si>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</si>
  <si>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</si>
  <si>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</si>
  <si>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</si>
  <si>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</si>
  <si>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</si>
  <si>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</si>
  <si>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</si>
  <si>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</si>
  <si>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</si>
  <si>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</si>
  <si>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</si>
  <si>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</si>
  <si>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</si>
  <si>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</si>
  <si>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</si>
  <si>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</si>
  <si>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</si>
  <si>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</si>
  <si>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</si>
  <si>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</si>
  <si>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</si>
  <si>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</si>
  <si>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</si>
  <si>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</si>
  <si>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</si>
  <si>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</si>
  <si>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</si>
  <si>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</si>
  <si>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</si>
  <si>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</si>
  <si>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</si>
  <si>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</si>
  <si>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</si>
  <si>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</si>
  <si>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</si>
  <si>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</si>
  <si>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</si>
  <si>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</si>
  <si>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</si>
  <si>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</si>
  <si>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</si>
  <si>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</si>
  <si>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</si>
  <si>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</si>
  <si>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</si>
  <si>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</si>
  <si>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</si>
  <si>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</si>
  <si>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</si>
  <si>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</si>
  <si>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</si>
  <si>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</si>
  <si>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</si>
  <si>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</si>
  <si>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</si>
  <si>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</si>
  <si>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</si>
  <si>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</si>
  <si>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</si>
  <si>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</si>
  <si>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</si>
  <si>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</si>
  <si>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</si>
  <si>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</si>
  <si>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</si>
  <si>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</si>
  <si>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</si>
  <si>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</si>
  <si>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</si>
  <si>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</si>
  <si>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</si>
  <si>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</si>
  <si>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</si>
  <si>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</si>
  <si>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</si>
  <si>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</si>
  <si>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</si>
  <si>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</si>
  <si>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</si>
  <si>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</si>
  <si>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</si>
  <si>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</si>
  <si>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</si>
  <si>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</si>
  <si>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</si>
  <si>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</si>
  <si>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</si>
  <si>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</si>
  <si>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</si>
  <si>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</si>
  <si>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</si>
  <si>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</si>
  <si>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</si>
  <si>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</si>
  <si>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</si>
  <si>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</si>
  <si>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</si>
  <si>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</si>
  <si>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</si>
  <si>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</si>
  <si>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</si>
  <si>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</si>
  <si>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</si>
  <si>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</si>
  <si>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</si>
  <si>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</si>
  <si>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</si>
  <si>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</si>
  <si>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</si>
  <si>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</si>
  <si>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</si>
  <si>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</si>
  <si>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</si>
  <si>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</si>
  <si>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</si>
  <si>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</si>
  <si>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</si>
  <si>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</si>
  <si>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</si>
  <si>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</si>
  <si>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</si>
  <si>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</si>
  <si>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</si>
  <si>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</si>
  <si>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</si>
  <si>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</si>
  <si>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</si>
  <si>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</si>
  <si>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</si>
  <si>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</si>
  <si>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</si>
  <si>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</si>
  <si>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</si>
  <si>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</si>
  <si>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</si>
  <si>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</si>
  <si>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</si>
  <si>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</si>
  <si>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</si>
  <si>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</si>
  <si>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</si>
  <si>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</si>
  <si>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</si>
  <si>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</si>
  <si>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</si>
  <si>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</si>
  <si>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</si>
  <si>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</si>
  <si>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</si>
  <si>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</si>
  <si>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</si>
  <si>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</si>
  <si>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</si>
  <si>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</si>
  <si>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</si>
  <si>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</si>
  <si>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</si>
  <si>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</si>
  <si>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</si>
  <si>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</si>
  <si>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</si>
  <si>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</si>
  <si>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</si>
  <si>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</si>
  <si>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</si>
  <si>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</si>
  <si>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</si>
  <si>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</si>
  <si>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</si>
  <si>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</si>
  <si>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</si>
  <si>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</si>
  <si>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</si>
  <si>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</si>
  <si>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</si>
  <si>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</si>
  <si>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</si>
  <si>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</si>
  <si>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</si>
  <si>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</si>
  <si>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</si>
  <si>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</si>
  <si>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</si>
  <si>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</si>
  <si>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</si>
  <si>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</si>
  <si>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</si>
  <si>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</si>
  <si>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</si>
  <si>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</si>
  <si>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</si>
  <si>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</si>
  <si>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</si>
  <si>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</si>
  <si>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</si>
  <si>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</si>
  <si>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</si>
  <si>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</si>
  <si>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</si>
  <si>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</si>
  <si>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</si>
  <si>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</si>
  <si>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</si>
  <si>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</si>
  <si>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</si>
  <si>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</si>
  <si>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</si>
  <si>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</si>
  <si>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</si>
  <si>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</si>
  <si>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</si>
  <si>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</si>
  <si>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</si>
  <si>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</si>
  <si>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</si>
  <si>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</si>
  <si>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</si>
  <si>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</si>
  <si>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</si>
  <si>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</si>
  <si>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</si>
  <si>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</si>
  <si>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</si>
  <si>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</si>
  <si>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</si>
  <si>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</si>
  <si>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</si>
  <si>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</si>
  <si>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</si>
  <si>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</si>
  <si>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</si>
  <si>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</si>
  <si>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</si>
  <si>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</si>
  <si>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</si>
  <si>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</si>
  <si>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</si>
  <si>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</si>
  <si>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</si>
  <si>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</si>
  <si>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</si>
  <si>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</si>
  <si>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</si>
  <si>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</si>
  <si>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</si>
  <si>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</si>
  <si>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</si>
  <si>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</si>
  <si>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</si>
  <si>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</si>
  <si>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</si>
  <si>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</si>
  <si>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</si>
  <si>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</si>
  <si>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</si>
  <si>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</si>
  <si>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</si>
  <si>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</si>
  <si>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</si>
  <si>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</si>
  <si>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</si>
  <si>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</si>
  <si>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</si>
  <si>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</si>
  <si>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</si>
  <si>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</si>
  <si>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</si>
  <si>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</si>
  <si>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</si>
  <si>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</si>
  <si>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</si>
  <si>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</si>
  <si>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</si>
  <si>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</si>
  <si>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</si>
  <si>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</si>
  <si>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</si>
  <si>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</si>
  <si>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</si>
  <si>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</si>
  <si>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</si>
  <si>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</si>
  <si>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</si>
  <si>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</si>
  <si>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</si>
  <si>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</si>
  <si>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</si>
  <si>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</si>
  <si>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</si>
  <si>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</si>
  <si>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</si>
  <si>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</si>
  <si>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</si>
  <si>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</si>
  <si>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</si>
  <si>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</si>
  <si>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</si>
  <si>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</si>
  <si>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</si>
  <si>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</si>
  <si>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</si>
  <si>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</si>
  <si>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</si>
  <si>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</si>
  <si>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</si>
  <si>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</si>
  <si>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</si>
  <si>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</si>
  <si>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</si>
  <si>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</si>
  <si>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</si>
  <si>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</si>
  <si>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</si>
  <si>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</si>
  <si>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</si>
  <si>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</si>
  <si>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</si>
  <si>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</si>
  <si>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</si>
  <si>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</si>
  <si>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</si>
  <si>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</si>
  <si>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</si>
  <si>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</si>
  <si>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</si>
  <si>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</si>
  <si>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</si>
  <si>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</si>
  <si>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</si>
  <si>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</si>
  <si>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</si>
  <si>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</si>
  <si>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</si>
  <si>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</si>
  <si>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</si>
  <si>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</si>
  <si>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</si>
  <si>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</si>
  <si>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</si>
  <si>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</si>
  <si>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</si>
  <si>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</si>
  <si>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</si>
  <si>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</si>
  <si>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</si>
  <si>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</si>
  <si>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</si>
  <si>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</si>
  <si>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</si>
  <si>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</si>
  <si>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</si>
  <si>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</si>
  <si>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</si>
  <si>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</si>
  <si>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</si>
  <si>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</si>
  <si>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</si>
  <si>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</si>
  <si>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</si>
  <si>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</si>
  <si>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</si>
  <si>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</si>
  <si>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</si>
  <si>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</si>
  <si>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</si>
  <si>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</si>
  <si>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</si>
  <si>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</si>
  <si>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</si>
  <si>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</si>
  <si>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</si>
  <si>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</si>
  <si>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</si>
  <si>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</si>
  <si>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</si>
  <si>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</si>
  <si>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</si>
  <si>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</si>
  <si>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</si>
  <si>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</si>
  <si>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</si>
  <si>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</si>
  <si>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</si>
  <si>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</si>
  <si>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</si>
  <si>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</si>
  <si>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</si>
  <si>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</si>
  <si>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</si>
  <si>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</si>
  <si>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</si>
  <si>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</si>
  <si>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</si>
  <si>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</si>
  <si>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</si>
  <si>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</si>
  <si>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</si>
  <si>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</si>
  <si>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</si>
  <si>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</si>
  <si>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</si>
  <si>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</si>
  <si>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</si>
  <si>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</si>
  <si>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</si>
  <si>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</si>
  <si>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</si>
  <si>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</si>
  <si>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</si>
  <si>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</si>
  <si>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</si>
  <si>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</si>
  <si>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</si>
  <si>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</si>
  <si>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</si>
  <si>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</si>
  <si>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</si>
  <si>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</si>
  <si>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</si>
  <si>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</si>
  <si>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</si>
  <si>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</si>
  <si>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</si>
  <si>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</si>
  <si>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</si>
  <si>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</si>
  <si>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</si>
  <si>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</si>
  <si>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</si>
  <si>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</si>
  <si>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</si>
  <si>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</si>
  <si>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</si>
  <si>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</si>
  <si>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</si>
  <si>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</si>
  <si>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</si>
  <si>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</si>
  <si>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</si>
  <si>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</si>
  <si>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</si>
  <si>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</si>
  <si>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</si>
  <si>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</si>
  <si>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</si>
  <si>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</si>
  <si>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</si>
  <si>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</si>
  <si>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</si>
  <si>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</si>
  <si>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</si>
  <si>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</si>
  <si>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</si>
  <si>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</si>
  <si>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</si>
  <si>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</si>
  <si>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</si>
  <si>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</si>
  <si>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</si>
  <si>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</si>
  <si>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</si>
  <si>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</si>
  <si>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</si>
  <si>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</si>
  <si>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</si>
  <si>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</si>
  <si>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</si>
  <si>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</si>
  <si>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</si>
  <si>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</si>
  <si>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</si>
  <si>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</si>
  <si>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</si>
  <si>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</si>
  <si>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</si>
  <si>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</si>
  <si>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</si>
  <si>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</si>
  <si>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</si>
  <si>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</si>
  <si>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</si>
  <si>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</si>
  <si>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</si>
  <si>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</si>
  <si>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</si>
  <si>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</si>
  <si>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</si>
  <si>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</si>
  <si>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</si>
  <si>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</si>
  <si>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</si>
  <si>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</si>
  <si>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</si>
  <si>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</si>
  <si>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</si>
  <si>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</si>
  <si>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</si>
  <si>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</si>
  <si>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</si>
  <si>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</si>
  <si>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</si>
  <si>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</si>
  <si>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</si>
  <si>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</si>
  <si>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</si>
  <si>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</si>
  <si>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</si>
  <si>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</si>
  <si>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</si>
  <si>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</si>
  <si>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</si>
  <si>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</si>
  <si>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</si>
  <si>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</si>
  <si>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</si>
  <si>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</si>
  <si>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</si>
  <si>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</si>
  <si>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</si>
  <si>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</si>
  <si>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</si>
  <si>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</si>
  <si>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</si>
  <si>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</si>
  <si>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</si>
  <si>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</si>
  <si>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</si>
  <si>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</si>
  <si>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</si>
  <si>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</si>
  <si>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</si>
  <si>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</si>
  <si>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</si>
  <si>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</si>
  <si>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</si>
  <si>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</si>
  <si>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</si>
  <si>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</si>
  <si>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</si>
  <si>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</si>
  <si>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</si>
  <si>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</si>
  <si>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</si>
  <si>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</si>
  <si>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</si>
  <si>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</si>
  <si>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</si>
  <si>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</si>
  <si>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</si>
  <si>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</si>
  <si>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</si>
  <si>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</si>
  <si>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</si>
  <si>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</si>
  <si>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</si>
  <si>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</si>
  <si>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</si>
  <si>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</si>
  <si>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</si>
  <si>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</si>
  <si>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</si>
  <si>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</si>
  <si>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</si>
  <si>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</si>
  <si>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</si>
  <si>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</si>
  <si>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</si>
  <si>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</si>
  <si>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</si>
  <si>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</si>
  <si>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</si>
  <si>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</si>
  <si>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</si>
  <si>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</si>
  <si>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</si>
  <si>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</si>
  <si>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</si>
  <si>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</si>
  <si>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</si>
  <si>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</si>
  <si>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</si>
  <si>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</si>
  <si>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</si>
  <si>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</si>
  <si>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</si>
  <si>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</si>
  <si>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</si>
  <si>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</si>
  <si>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</si>
  <si>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</si>
  <si>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</si>
  <si>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</si>
  <si>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</si>
  <si>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</si>
  <si>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</si>
  <si>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</si>
  <si>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</si>
  <si>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</si>
  <si>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</si>
  <si>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</si>
  <si>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</si>
  <si>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</si>
  <si>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</si>
  <si>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</si>
  <si>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</si>
  <si>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</si>
  <si>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</si>
  <si>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</si>
  <si>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</si>
  <si>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</si>
  <si>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</si>
  <si>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</si>
  <si>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</si>
  <si>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</si>
  <si>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</si>
  <si>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</si>
  <si>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</si>
  <si>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</si>
  <si>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</si>
  <si>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</si>
  <si>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</si>
  <si>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</si>
  <si>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</si>
  <si>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</si>
  <si>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</si>
  <si>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</si>
  <si>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</si>
  <si>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</si>
  <si>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</si>
  <si>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</si>
  <si>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</si>
  <si>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</si>
  <si>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</si>
  <si>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</si>
  <si>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</si>
  <si>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</si>
  <si>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</si>
  <si>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</si>
  <si>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</si>
  <si>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</si>
  <si>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</si>
  <si>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</si>
  <si>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</si>
  <si>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</si>
  <si>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</si>
  <si>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</si>
  <si>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</si>
  <si>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</si>
  <si>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</si>
  <si>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</si>
  <si>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</si>
  <si>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</si>
  <si>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</si>
  <si>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</si>
  <si>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</si>
  <si>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</si>
  <si>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</si>
  <si>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</si>
  <si>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</si>
  <si>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</si>
  <si>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</si>
  <si>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</si>
  <si>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</si>
  <si>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</si>
  <si>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</si>
  <si>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</si>
  <si>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</si>
  <si>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</si>
  <si>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</si>
  <si>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</si>
  <si>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</si>
  <si>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</si>
  <si>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</si>
  <si>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</si>
  <si>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</si>
  <si>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</si>
  <si>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</si>
  <si>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</si>
  <si>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</si>
  <si>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</si>
  <si>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</si>
  <si>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</si>
  <si>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</si>
  <si>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</si>
  <si>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</si>
  <si>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</si>
  <si>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</si>
  <si>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</si>
  <si>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</si>
  <si>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</si>
  <si>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</si>
  <si>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</si>
  <si>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</si>
  <si>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</si>
  <si>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</si>
  <si>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</si>
  <si>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</si>
  <si>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</si>
  <si>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</si>
  <si>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</si>
  <si>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</si>
  <si>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</si>
  <si>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</si>
  <si>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</si>
  <si>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</si>
  <si>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</si>
  <si>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</si>
  <si>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</si>
  <si>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</si>
  <si>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</si>
  <si>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</si>
  <si>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</si>
  <si>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</si>
  <si>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</si>
  <si>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</si>
  <si>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</si>
  <si>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</si>
  <si>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</si>
  <si>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</si>
  <si>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</si>
  <si>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</si>
  <si>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</si>
  <si>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</si>
  <si>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</si>
  <si>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</si>
  <si>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</si>
  <si>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</si>
  <si>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</si>
  <si>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</si>
  <si>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</si>
  <si>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</si>
  <si>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</si>
  <si>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</si>
  <si>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</si>
  <si>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</si>
  <si>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</si>
  <si>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</si>
  <si>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</si>
  <si>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</si>
  <si>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</si>
  <si>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</si>
  <si>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</si>
  <si>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</si>
  <si>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</si>
  <si>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</si>
  <si>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</si>
  <si>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</si>
  <si>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</si>
  <si>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</si>
  <si>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</si>
  <si>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</si>
  <si>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</si>
  <si>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</si>
  <si>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</si>
  <si>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</si>
  <si>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</si>
  <si>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</si>
  <si>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</si>
  <si>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</si>
  <si>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</si>
  <si>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</si>
  <si>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</si>
  <si>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</si>
  <si>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</si>
  <si>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</si>
  <si>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</si>
  <si>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</si>
  <si>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</si>
  <si>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</si>
  <si>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</si>
  <si>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</si>
  <si>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</si>
  <si>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</si>
  <si>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</si>
  <si>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</si>
  <si>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</si>
  <si>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</si>
  <si>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</si>
  <si>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</si>
  <si>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</si>
  <si>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</si>
  <si>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</si>
  <si>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</si>
  <si>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</si>
  <si>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</si>
  <si>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</si>
  <si>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</si>
  <si>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</si>
  <si>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</si>
  <si>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</si>
  <si>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</si>
  <si>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</si>
  <si>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</si>
  <si>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</si>
  <si>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</si>
  <si>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</si>
  <si>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</si>
  <si>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</si>
  <si>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</si>
  <si>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</si>
  <si>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</si>
  <si>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</si>
  <si>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</si>
  <si>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</si>
  <si>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</si>
  <si>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</si>
  <si>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</si>
  <si>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</si>
  <si>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</si>
  <si>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</si>
  <si>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</si>
  <si>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</si>
  <si>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</si>
  <si>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</si>
  <si>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</si>
  <si>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</si>
  <si>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</si>
  <si>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</si>
  <si>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</si>
  <si>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</si>
  <si>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</si>
  <si>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</si>
  <si>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</si>
  <si>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</si>
  <si>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</si>
  <si>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</si>
  <si>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</si>
  <si>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</si>
  <si>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</si>
  <si>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</si>
  <si>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</si>
  <si>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</si>
  <si>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</si>
  <si>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</si>
  <si>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</si>
  <si>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</si>
  <si>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</si>
  <si>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</si>
  <si>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</si>
  <si>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</si>
  <si>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</si>
  <si>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</si>
  <si>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</si>
  <si>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</si>
  <si>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</si>
  <si>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</si>
  <si>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</si>
  <si>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</si>
  <si>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</si>
  <si>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</si>
  <si>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</si>
  <si>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</si>
  <si>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</si>
  <si>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</si>
  <si>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</si>
  <si>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</si>
  <si>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</si>
  <si>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</si>
  <si>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</si>
  <si>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</si>
  <si>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</si>
  <si>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</si>
  <si>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</si>
  <si>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</si>
  <si>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</si>
  <si>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</si>
  <si>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</si>
  <si>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</si>
  <si>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</si>
  <si>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</si>
  <si>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</si>
  <si>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</si>
  <si>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</si>
  <si>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</si>
  <si>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</si>
  <si>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</si>
  <si>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</si>
  <si>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</si>
  <si>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</si>
  <si>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</si>
  <si>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</si>
  <si>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</si>
  <si>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</si>
  <si>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</si>
  <si>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</si>
  <si>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</si>
  <si>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</si>
  <si>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</si>
  <si>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</si>
  <si>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</si>
  <si>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</si>
  <si>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</si>
  <si>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</si>
  <si>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</si>
  <si>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</si>
  <si>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</si>
  <si>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</si>
  <si>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</si>
  <si>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</si>
  <si>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</si>
  <si>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</si>
  <si>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</si>
  <si>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</si>
  <si>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</si>
  <si>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</si>
  <si>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</si>
  <si>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</si>
  <si>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</si>
  <si>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</si>
  <si>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</si>
  <si>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</si>
  <si>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</si>
  <si>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</si>
  <si>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</si>
  <si>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</si>
  <si>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</si>
  <si>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</si>
  <si>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</si>
  <si>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</si>
  <si>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</si>
  <si>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</si>
  <si>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</si>
  <si>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</si>
  <si>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</si>
  <si>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</si>
  <si>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</si>
  <si>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</si>
  <si>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</si>
  <si>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</si>
  <si>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</si>
  <si>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</si>
  <si>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</si>
  <si>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</si>
  <si>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</si>
  <si>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</si>
  <si>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</si>
  <si>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</si>
  <si>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</si>
  <si>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</si>
  <si>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</si>
  <si>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</si>
  <si>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</si>
  <si>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</si>
  <si>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</si>
  <si>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</si>
  <si>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</si>
  <si>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</si>
  <si>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</si>
  <si>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</si>
  <si>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</si>
  <si>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</si>
  <si>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</si>
  <si>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</si>
  <si>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</si>
  <si>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</si>
  <si>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</si>
  <si>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</si>
  <si>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</si>
  <si>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</si>
  <si>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</si>
  <si>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</si>
  <si>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</si>
  <si>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</si>
  <si>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</si>
  <si>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</si>
  <si>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</si>
  <si>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</si>
  <si>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</si>
  <si>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</si>
  <si>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</si>
  <si>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</si>
  <si>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</si>
  <si>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</si>
  <si>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</si>
  <si>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</si>
  <si>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</si>
  <si>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</si>
  <si>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</si>
  <si>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</si>
  <si>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</si>
  <si>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</si>
  <si>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</si>
  <si>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</si>
  <si>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</si>
  <si>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</si>
  <si>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</si>
  <si>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</si>
  <si>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</si>
  <si>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</si>
  <si>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</si>
  <si>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</si>
  <si>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</si>
  <si>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</si>
  <si>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</si>
  <si>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</si>
  <si>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</si>
  <si>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</si>
  <si>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</si>
  <si>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</si>
  <si>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</si>
  <si>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</si>
  <si>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</si>
  <si>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</si>
  <si>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</si>
  <si>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</si>
  <si>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</si>
  <si>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</si>
  <si>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</si>
  <si>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</si>
  <si>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</si>
  <si>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</si>
  <si>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</si>
  <si>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</si>
  <si>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</si>
  <si>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</si>
  <si>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</si>
  <si>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</si>
  <si>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</si>
  <si>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</si>
  <si>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</si>
  <si>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</si>
  <si>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</si>
  <si>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</si>
  <si>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</si>
  <si>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</si>
  <si>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</si>
  <si>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</si>
  <si>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</si>
  <si>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</si>
  <si>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</si>
  <si>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</si>
  <si>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</si>
  <si>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</si>
  <si>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</si>
  <si>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</si>
  <si>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</si>
  <si>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</si>
  <si>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</si>
  <si>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</si>
  <si>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</si>
  <si>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</si>
  <si>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</si>
  <si>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</si>
  <si>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</si>
  <si>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</si>
  <si>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</si>
  <si>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</si>
  <si>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</si>
  <si>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</si>
  <si>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</si>
  <si>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</si>
  <si>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</si>
  <si>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</si>
  <si>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</si>
  <si>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</si>
  <si>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</si>
  <si>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</si>
  <si>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</si>
  <si>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</si>
  <si>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</si>
  <si>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</si>
  <si>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</si>
  <si>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</si>
  <si>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</si>
  <si>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</si>
  <si>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</si>
  <si>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</si>
  <si>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</si>
  <si>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</si>
  <si>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</si>
  <si>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</si>
  <si>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</si>
  <si>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</si>
  <si>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</si>
  <si>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</si>
  <si>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</si>
  <si>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</si>
  <si>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</si>
  <si>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</si>
  <si>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</si>
  <si>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</si>
  <si>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</si>
  <si>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</si>
  <si>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</si>
  <si>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</si>
  <si>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</si>
  <si>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</si>
  <si>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</si>
  <si>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</si>
  <si>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</si>
  <si>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</si>
  <si>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</si>
  <si>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</si>
  <si>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</si>
  <si>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</si>
  <si>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</si>
  <si>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</si>
  <si>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</si>
  <si>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</si>
  <si>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</si>
  <si>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</si>
  <si>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</si>
  <si>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</si>
  <si>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</si>
  <si>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</si>
  <si>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</si>
  <si>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</si>
  <si>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</si>
  <si>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</si>
  <si>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</si>
  <si>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</si>
  <si>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</si>
  <si>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</si>
  <si>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</si>
  <si>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</si>
  <si>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</si>
  <si>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</si>
  <si>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</si>
  <si>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</si>
  <si>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</si>
  <si>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</si>
  <si>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</si>
  <si>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</si>
  <si>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</si>
  <si>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</si>
  <si>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</si>
  <si>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</si>
  <si>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</si>
  <si>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</si>
  <si>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</si>
  <si>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</si>
  <si>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</si>
  <si>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</si>
  <si>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</si>
  <si>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</si>
  <si>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</si>
  <si>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</si>
  <si>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</si>
  <si>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</si>
  <si>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</si>
  <si>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</si>
  <si>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</si>
  <si>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</si>
  <si>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</si>
  <si>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</si>
  <si>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</si>
  <si>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</si>
  <si>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</si>
  <si>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</si>
  <si>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</si>
  <si>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</si>
  <si>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</si>
  <si>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</si>
  <si>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</si>
  <si>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</si>
  <si>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</si>
  <si>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</si>
  <si>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</si>
  <si>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</si>
  <si>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</si>
  <si>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</si>
  <si>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</si>
  <si>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</si>
  <si>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</si>
  <si>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</si>
  <si>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</si>
  <si>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</si>
  <si>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</si>
  <si>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</si>
  <si>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</si>
  <si>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</si>
  <si>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</si>
  <si>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</si>
  <si>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</si>
  <si>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</si>
  <si>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</si>
  <si>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</si>
  <si>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</si>
  <si>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</si>
  <si>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</si>
  <si>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</si>
  <si>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</si>
  <si>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</si>
  <si>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</si>
  <si>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</si>
  <si>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</si>
  <si>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</si>
  <si>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</si>
  <si>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</si>
  <si>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</si>
  <si>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</si>
  <si>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</si>
  <si>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</si>
  <si>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</si>
  <si>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</si>
  <si>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</si>
  <si>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</si>
  <si>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</si>
  <si>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</si>
  <si>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</si>
  <si>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</si>
  <si>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</si>
  <si>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</si>
  <si>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</si>
  <si>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</si>
  <si>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</si>
  <si>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</si>
  <si>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</si>
  <si>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</si>
  <si>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</si>
  <si>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</si>
  <si>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</si>
  <si>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</si>
  <si>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</si>
  <si>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</si>
  <si>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</si>
  <si>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</si>
  <si>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</si>
  <si>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</si>
  <si>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</si>
  <si>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</si>
  <si>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</si>
  <si>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</si>
  <si>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</si>
  <si>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</si>
  <si>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</si>
  <si>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</si>
  <si>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</si>
  <si>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</si>
  <si>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</si>
  <si>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</si>
  <si>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</si>
  <si>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</si>
  <si>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</si>
  <si>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</si>
  <si>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</si>
  <si>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</si>
  <si>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</si>
  <si>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</si>
  <si>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</si>
  <si>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</si>
  <si>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</si>
  <si>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</si>
  <si>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</si>
  <si>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</si>
  <si>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</si>
  <si>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</si>
  <si>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</si>
  <si>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</si>
  <si>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</si>
  <si>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</si>
  <si>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</si>
  <si>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</si>
  <si>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</si>
  <si>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</si>
  <si>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</si>
  <si>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</si>
  <si>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</si>
  <si>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</si>
  <si>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</si>
  <si>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</si>
  <si>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</si>
  <si>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</si>
  <si>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</si>
  <si>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</si>
  <si>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</si>
  <si>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</si>
  <si>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</si>
  <si>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</si>
  <si>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</si>
  <si>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</si>
  <si>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</si>
  <si>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</si>
  <si>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</si>
  <si>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</si>
  <si>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</si>
  <si>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</si>
  <si>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</si>
  <si>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</si>
  <si>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</si>
  <si>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</si>
  <si>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</si>
  <si>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</si>
  <si>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</si>
  <si>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</si>
  <si>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</si>
  <si>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</si>
  <si>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</si>
  <si>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</si>
  <si>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</si>
  <si>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</si>
  <si>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</si>
  <si>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</si>
  <si>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</si>
  <si>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</si>
  <si>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</si>
  <si>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</si>
  <si>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</si>
  <si>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</si>
  <si>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</si>
  <si>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</si>
  <si>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</si>
  <si>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</si>
  <si>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</si>
  <si>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</si>
  <si>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</si>
  <si>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</si>
  <si>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</si>
  <si>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</si>
  <si>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</si>
  <si>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</si>
  <si>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</si>
  <si>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</si>
  <si>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</si>
  <si>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</si>
  <si>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</si>
  <si>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</si>
  <si>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</si>
  <si>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</si>
  <si>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</si>
  <si>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</si>
  <si>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</si>
  <si>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</si>
  <si>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</si>
  <si>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</si>
  <si>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</si>
  <si>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</si>
  <si>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</si>
  <si>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</si>
  <si>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</si>
  <si>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</si>
  <si>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</si>
  <si>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</si>
  <si>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</si>
  <si>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</si>
  <si>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</si>
  <si>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</si>
  <si>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</si>
  <si>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</si>
  <si>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</si>
  <si>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</si>
  <si>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</si>
  <si>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</si>
  <si>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</si>
  <si>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</si>
  <si>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</si>
  <si>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</si>
  <si>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</si>
  <si>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</si>
  <si>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</si>
  <si>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</si>
  <si>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</si>
  <si>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</si>
  <si>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</si>
  <si>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</si>
  <si>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</si>
  <si>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</si>
  <si>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</si>
  <si>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</si>
  <si>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</si>
  <si>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</si>
  <si>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</si>
  <si>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</si>
  <si>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</si>
  <si>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</si>
  <si>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</si>
  <si>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</si>
  <si>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</si>
  <si>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</si>
  <si>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</si>
  <si>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</si>
  <si>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</si>
  <si>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</si>
  <si>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</si>
  <si>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</si>
  <si>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</si>
  <si>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</si>
  <si>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</si>
  <si>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</si>
  <si>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</si>
  <si>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</si>
  <si>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</si>
  <si>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</si>
  <si>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</si>
  <si>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</si>
  <si>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</si>
  <si>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</si>
  <si>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</si>
  <si>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</si>
  <si>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</si>
  <si>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</si>
  <si>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</si>
  <si>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</si>
  <si>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</si>
  <si>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</si>
  <si>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</si>
  <si>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</si>
  <si>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</si>
  <si>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</si>
  <si>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</si>
  <si>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</si>
  <si>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</si>
  <si>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</si>
  <si>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</si>
  <si>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</si>
  <si>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</si>
  <si>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</si>
  <si>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</si>
  <si>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</si>
  <si>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</si>
  <si>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</si>
  <si>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</si>
  <si>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</si>
  <si>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</si>
  <si>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</si>
  <si>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</si>
  <si>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</si>
  <si>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</si>
  <si>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</si>
  <si>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</si>
  <si>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</si>
  <si>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</si>
  <si>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</si>
  <si>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</si>
  <si>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</si>
  <si>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</si>
  <si>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</si>
  <si>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</si>
  <si>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</si>
  <si>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</si>
  <si>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</si>
  <si>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</si>
  <si>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</si>
  <si>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</si>
  <si>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</si>
  <si>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</si>
  <si>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</si>
  <si>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</si>
  <si>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</si>
  <si>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</si>
  <si>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</si>
  <si>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</si>
  <si>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</si>
  <si>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</si>
  <si>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</si>
  <si>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</si>
  <si>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</si>
  <si>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</si>
  <si>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</si>
  <si>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</si>
  <si>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</si>
  <si>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</si>
  <si>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</si>
  <si>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</si>
  <si>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</si>
  <si>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</si>
  <si>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</si>
  <si>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</si>
  <si>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</si>
  <si>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</si>
  <si>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</si>
  <si>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</si>
  <si>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</si>
  <si>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</si>
  <si>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</si>
  <si>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</si>
  <si>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</si>
  <si>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</si>
  <si>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</si>
  <si>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</si>
  <si>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</si>
  <si>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</si>
  <si>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</si>
  <si>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</si>
  <si>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</si>
  <si>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</si>
  <si>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</si>
  <si>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</si>
  <si>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</si>
  <si>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</si>
  <si>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</si>
  <si>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</si>
  <si>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</si>
  <si>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</si>
  <si>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</si>
  <si>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</si>
  <si>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</si>
  <si>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</si>
  <si>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</si>
  <si>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</si>
  <si>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</si>
  <si>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</si>
  <si>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</si>
  <si>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</si>
  <si>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</si>
  <si>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</si>
  <si>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</si>
  <si>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</si>
  <si>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</si>
  <si>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</si>
  <si>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</si>
  <si>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</si>
  <si>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</si>
  <si>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</si>
  <si>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</si>
  <si>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</si>
  <si>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</si>
  <si>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</si>
  <si>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</si>
  <si>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</si>
  <si>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</si>
  <si>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</si>
  <si>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</si>
  <si>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</si>
  <si>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</si>
  <si>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</si>
  <si>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</si>
  <si>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</si>
  <si>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</si>
  <si>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</si>
  <si>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</si>
  <si>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</si>
  <si>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</si>
  <si>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</si>
  <si>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</si>
  <si>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</si>
  <si>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</si>
  <si>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</si>
  <si>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</si>
  <si>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</si>
  <si>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</si>
  <si>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</si>
  <si>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</si>
  <si>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</si>
  <si>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</si>
  <si>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</si>
  <si>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</si>
  <si>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</si>
  <si>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</si>
  <si>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</si>
  <si>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</si>
  <si>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</si>
  <si>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</si>
  <si>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</si>
  <si>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</si>
  <si>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</si>
  <si>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</si>
  <si>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</si>
  <si>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</si>
  <si>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</si>
  <si>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</si>
  <si>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</si>
  <si>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</si>
  <si>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</si>
  <si>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</si>
  <si>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</si>
  <si>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</si>
  <si>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</si>
  <si>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</si>
  <si>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</si>
  <si>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</si>
  <si>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</si>
  <si>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</si>
  <si>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</si>
  <si>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</si>
  <si>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</si>
  <si>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</si>
  <si>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</si>
  <si>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</si>
  <si>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</si>
  <si>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</si>
  <si>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</si>
  <si>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</si>
  <si>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</si>
  <si>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</si>
  <si>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</si>
  <si>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</si>
  <si>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</si>
  <si>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</si>
  <si>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</si>
  <si>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</si>
  <si>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</si>
  <si>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</si>
  <si>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</si>
  <si>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</si>
  <si>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</si>
  <si>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</si>
  <si>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</si>
  <si>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</si>
  <si>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</si>
  <si>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</si>
  <si>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</si>
  <si>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</si>
  <si>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</si>
  <si>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</si>
  <si>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</si>
  <si>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</si>
  <si>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</si>
  <si>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</si>
  <si>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</si>
  <si>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</si>
  <si>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</si>
  <si>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</si>
  <si>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</si>
  <si>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</si>
  <si>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</si>
  <si>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</si>
  <si>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</si>
  <si>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</si>
  <si>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</si>
  <si>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</si>
  <si>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</si>
  <si>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</si>
  <si>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</si>
  <si>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</si>
  <si>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</si>
  <si>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</si>
  <si>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</si>
  <si>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</si>
  <si>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</si>
  <si>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</si>
  <si>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</si>
  <si>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</si>
  <si>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</si>
  <si>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</si>
  <si>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</si>
  <si>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</si>
  <si>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</si>
  <si>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</si>
  <si>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</si>
  <si>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</si>
  <si>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</si>
  <si>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</si>
  <si>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</si>
  <si>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</si>
  <si>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</si>
  <si>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</si>
  <si>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</si>
  <si>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</si>
  <si>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</si>
  <si>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</si>
  <si>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</si>
  <si>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</si>
  <si>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</si>
  <si>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</si>
  <si>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</si>
  <si>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</si>
  <si>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</si>
  <si>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</si>
  <si>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</si>
  <si>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</si>
  <si>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</si>
  <si>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</si>
  <si>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</si>
  <si>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</si>
  <si>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</si>
  <si>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</si>
  <si>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</si>
  <si>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</si>
  <si>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</si>
  <si>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</si>
  <si>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</si>
  <si>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</si>
  <si>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</si>
  <si>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</si>
  <si>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</si>
  <si>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</si>
  <si>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</si>
  <si>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</si>
  <si>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</si>
  <si>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</si>
  <si>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</si>
  <si>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</si>
  <si>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</si>
  <si>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</si>
  <si>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</si>
  <si>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</si>
  <si>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</si>
  <si>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</si>
  <si>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</si>
  <si>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</si>
  <si>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</si>
  <si>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</si>
  <si>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</si>
  <si>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</si>
  <si>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</si>
  <si>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</si>
  <si>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</si>
  <si>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</si>
  <si>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</si>
  <si>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</si>
  <si>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</si>
  <si>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</si>
  <si>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</si>
  <si>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</si>
  <si>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</si>
  <si>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</si>
  <si>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</si>
  <si>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</si>
  <si>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</si>
  <si>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</si>
  <si>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</si>
  <si>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</si>
  <si>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</si>
  <si>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</si>
  <si>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</si>
  <si>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</si>
  <si>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</si>
  <si>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</si>
  <si>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</si>
  <si>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</si>
  <si>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</si>
  <si>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</si>
  <si>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</si>
  <si>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</si>
  <si>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</si>
  <si>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</si>
  <si>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</si>
  <si>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</si>
  <si>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</si>
  <si>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</si>
  <si>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</si>
  <si>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</si>
  <si>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</si>
  <si>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</si>
  <si>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</si>
  <si>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</si>
  <si>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</si>
  <si>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</si>
  <si>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</si>
  <si>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</si>
  <si>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</si>
  <si>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</si>
  <si>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</si>
  <si>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</si>
  <si>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</si>
  <si>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</si>
  <si>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</si>
  <si>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</si>
  <si>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</si>
  <si>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</si>
  <si>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</si>
  <si>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</si>
  <si>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</si>
  <si>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</si>
  <si>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</si>
  <si>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</si>
  <si>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</si>
  <si>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</si>
  <si>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</si>
  <si>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</si>
  <si>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</si>
  <si>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</si>
  <si>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</si>
  <si>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</si>
  <si>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</si>
  <si>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</si>
  <si>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</si>
  <si>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</si>
  <si>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</si>
  <si>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</si>
  <si>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</si>
  <si>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</si>
  <si>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</si>
  <si>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</si>
  <si>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</si>
  <si>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</si>
  <si>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</si>
  <si>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</si>
  <si>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</si>
  <si>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</si>
  <si>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</si>
  <si>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</si>
  <si>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</si>
  <si>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</si>
  <si>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</si>
  <si>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</si>
  <si>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</si>
  <si>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</si>
  <si>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</si>
  <si>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</si>
  <si>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</si>
  <si>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</si>
  <si>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</si>
  <si>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</si>
  <si>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</si>
  <si>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</si>
  <si>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</si>
  <si>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</si>
  <si>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</si>
  <si>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</si>
  <si>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</si>
  <si>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</si>
  <si>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</si>
  <si>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</si>
  <si>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</si>
  <si>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</si>
  <si>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</si>
  <si>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</si>
  <si>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</si>
  <si>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</si>
  <si>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</si>
  <si>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</si>
  <si>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</si>
  <si>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</si>
  <si>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</si>
  <si>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</si>
  <si>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</si>
  <si>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</si>
  <si>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</si>
  <si>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</si>
  <si>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</si>
  <si>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</si>
  <si>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</si>
  <si>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</si>
  <si>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</si>
  <si>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</si>
  <si>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</si>
  <si>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</si>
  <si>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</si>
  <si>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</si>
  <si>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</si>
  <si>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</si>
  <si>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</si>
  <si>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</si>
  <si>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</si>
  <si>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</si>
  <si>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</si>
  <si>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</si>
  <si>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</si>
  <si>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</si>
  <si>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</si>
  <si>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</si>
  <si>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</si>
  <si>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</si>
  <si>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</si>
  <si>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</si>
  <si>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</si>
  <si>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</si>
  <si>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</si>
  <si>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</si>
  <si>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</si>
  <si>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</si>
  <si>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</si>
  <si>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</si>
  <si>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</si>
  <si>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</si>
  <si>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</si>
  <si>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</si>
  <si>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</si>
  <si>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</si>
  <si>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</si>
  <si>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</si>
  <si>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</si>
  <si>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</si>
  <si>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</si>
  <si>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</si>
  <si>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</si>
  <si>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</si>
  <si>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</si>
  <si>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</si>
  <si>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</si>
  <si>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</si>
  <si>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</si>
  <si>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</si>
  <si>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</si>
  <si>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</si>
  <si>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</si>
  <si>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</si>
  <si>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</si>
  <si>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</si>
  <si>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</si>
  <si>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</si>
  <si>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</si>
  <si>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</si>
  <si>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</si>
  <si>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</si>
  <si>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</si>
  <si>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</si>
  <si>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</si>
  <si>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</si>
  <si>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</si>
  <si>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</si>
  <si>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</si>
  <si>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</si>
  <si>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</si>
  <si>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</si>
  <si>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</si>
  <si>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</si>
  <si>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</si>
  <si>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</si>
  <si>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</si>
  <si>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</si>
  <si>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</si>
  <si>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</si>
  <si>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</si>
  <si>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</si>
  <si>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</si>
  <si>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</si>
  <si>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</si>
  <si>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</si>
  <si>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</si>
  <si>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</si>
  <si>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</si>
  <si>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</si>
  <si>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</si>
  <si>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</si>
  <si>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</si>
  <si>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</si>
  <si>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</si>
  <si>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</si>
  <si>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</si>
  <si>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</si>
  <si>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</si>
  <si>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</si>
  <si>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</si>
  <si>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</si>
  <si>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</si>
  <si>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</si>
  <si>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</si>
  <si>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</si>
  <si>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</si>
  <si>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</si>
  <si>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</si>
  <si>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</si>
  <si>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</si>
  <si>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</si>
  <si>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</si>
  <si>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</si>
  <si>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</si>
  <si>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</si>
  <si>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</si>
  <si>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</si>
  <si>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</si>
  <si>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</si>
  <si>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</si>
  <si>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</si>
  <si>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</si>
  <si>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</si>
  <si>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</si>
  <si>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</si>
  <si>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</si>
  <si>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</si>
  <si>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</si>
  <si>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</si>
  <si>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</si>
  <si>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</si>
  <si>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</si>
  <si>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</si>
  <si>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</si>
  <si>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</si>
  <si>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</si>
  <si>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</si>
  <si>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</si>
  <si>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</si>
  <si>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</si>
  <si>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</si>
  <si>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</si>
  <si>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</si>
  <si>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</si>
  <si>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</si>
  <si>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</si>
  <si>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</si>
  <si>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</si>
  <si>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</si>
  <si>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</si>
  <si>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</si>
  <si>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</si>
  <si>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</si>
  <si>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</si>
  <si>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</si>
  <si>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</si>
  <si>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</si>
  <si>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</si>
  <si>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</si>
  <si>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</si>
  <si>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</si>
  <si>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</si>
  <si>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</si>
  <si>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</si>
  <si>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</si>
  <si>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</si>
  <si>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</si>
  <si>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</si>
  <si>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</si>
  <si>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</si>
  <si>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</si>
  <si>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</si>
  <si>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</si>
  <si>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</si>
  <si>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</si>
  <si>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</si>
  <si>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</si>
  <si>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</si>
  <si>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</si>
  <si>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</si>
  <si>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</si>
  <si>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</si>
  <si>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</si>
  <si>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</si>
  <si>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</si>
  <si>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</si>
  <si>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</si>
  <si>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</si>
  <si>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</si>
  <si>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</si>
  <si>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</si>
  <si>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</si>
  <si>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</si>
  <si>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</si>
  <si>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</si>
  <si>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</si>
  <si>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</si>
  <si>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</si>
  <si>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</si>
  <si>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</si>
  <si>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</si>
  <si>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</si>
  <si>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</si>
  <si>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</si>
  <si>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</si>
  <si>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</si>
  <si>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</si>
  <si>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</si>
  <si>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</si>
  <si>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</si>
  <si>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</si>
  <si>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</si>
  <si>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</si>
  <si>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</si>
  <si>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</si>
  <si>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</si>
  <si>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</si>
  <si>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</si>
  <si>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</si>
  <si>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</si>
  <si>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</si>
  <si>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</si>
  <si>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</si>
  <si>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</si>
  <si>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</si>
  <si>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</si>
  <si>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</si>
  <si>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</si>
  <si>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</si>
  <si>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</si>
  <si>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</si>
  <si>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</si>
  <si>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</si>
  <si>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</si>
  <si>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</si>
  <si>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</si>
  <si>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</si>
  <si>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</si>
  <si>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</si>
  <si>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</si>
  <si>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</si>
  <si>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</si>
  <si>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</si>
  <si>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</si>
  <si>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</si>
  <si>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</si>
  <si>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</si>
  <si>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</si>
  <si>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</si>
  <si>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</si>
  <si>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</si>
  <si>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</si>
  <si>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</si>
  <si>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</si>
  <si>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</si>
  <si>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</si>
  <si>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</si>
  <si>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</si>
  <si>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</si>
  <si>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</si>
  <si>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</si>
  <si>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</si>
  <si>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</si>
  <si>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</si>
  <si>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</si>
  <si>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</si>
  <si>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</si>
  <si>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</si>
  <si>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</si>
  <si>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</si>
  <si>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</si>
  <si>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</si>
  <si>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</si>
  <si>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</si>
  <si>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</si>
  <si>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</si>
  <si>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</si>
  <si>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</si>
  <si>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</si>
  <si>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</si>
  <si>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</si>
  <si>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</si>
  <si>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</si>
  <si>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</si>
  <si>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</si>
  <si>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</si>
  <si>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</si>
  <si>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</si>
  <si>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</si>
  <si>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</si>
  <si>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</si>
  <si>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</si>
  <si>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</si>
  <si>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</si>
  <si>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</si>
  <si>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</si>
  <si>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</si>
  <si>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</si>
  <si>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</si>
  <si>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</si>
  <si>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</si>
  <si>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</si>
  <si>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</si>
  <si>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</si>
  <si>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</si>
  <si>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</si>
  <si>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</si>
  <si>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</si>
  <si>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</si>
  <si>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</si>
  <si>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</si>
  <si>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</si>
  <si>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</si>
  <si>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</si>
  <si>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</si>
  <si>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</si>
  <si>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</si>
  <si>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</si>
  <si>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</si>
  <si>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</si>
  <si>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</si>
  <si>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</si>
  <si>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</si>
  <si>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</si>
  <si>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</si>
  <si>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</si>
  <si>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</si>
  <si>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</si>
  <si>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</si>
  <si>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</si>
  <si>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</si>
  <si>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</si>
  <si>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</si>
  <si>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</si>
  <si>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</si>
  <si>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</si>
  <si>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</si>
  <si>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</si>
  <si>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</si>
  <si>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</si>
  <si>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</si>
  <si>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</si>
  <si>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</si>
  <si>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</si>
  <si>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</si>
  <si>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</si>
  <si>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</si>
  <si>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</si>
  <si>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</si>
  <si>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</si>
  <si>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</si>
  <si>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</si>
  <si>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</si>
  <si>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</si>
  <si>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</si>
  <si>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</si>
  <si>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</si>
  <si>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</si>
  <si>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</si>
  <si>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</si>
  <si>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</si>
  <si>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</si>
  <si>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</si>
  <si>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</si>
  <si>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</si>
  <si>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</si>
  <si>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</si>
  <si>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</si>
  <si>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</si>
  <si>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</si>
  <si>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</si>
  <si>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</si>
  <si>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</si>
  <si>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</si>
  <si>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</si>
  <si>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</si>
  <si>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</si>
  <si>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</si>
  <si>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</si>
  <si>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</si>
  <si>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</si>
  <si>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</si>
  <si>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</si>
  <si>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</si>
  <si>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</si>
  <si>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</si>
  <si>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</si>
  <si>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</si>
  <si>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</si>
  <si>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</si>
  <si>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</si>
  <si>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</si>
  <si>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</si>
  <si>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</si>
  <si>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</si>
  <si>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</si>
  <si>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</si>
  <si>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</si>
  <si>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</si>
  <si>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</si>
  <si>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</si>
  <si>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</si>
  <si>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</si>
  <si>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</si>
  <si>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</si>
  <si>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</si>
  <si>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</si>
  <si>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</si>
  <si>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</si>
  <si>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</si>
  <si>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</si>
  <si>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</si>
  <si>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</si>
  <si>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</si>
  <si>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</si>
  <si>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</si>
  <si>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</si>
  <si>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</si>
  <si>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</si>
  <si>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</si>
  <si>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</si>
  <si>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</si>
  <si>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</si>
  <si>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</si>
  <si>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</si>
  <si>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</si>
  <si>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</si>
  <si>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</si>
  <si>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</si>
  <si>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</si>
  <si>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</si>
  <si>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</si>
  <si>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</si>
  <si>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</si>
  <si>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</si>
  <si>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</si>
  <si>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</si>
  <si>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</si>
  <si>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</si>
  <si>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</si>
  <si>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</si>
  <si>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</si>
  <si>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</si>
  <si>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</si>
  <si>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</si>
  <si>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</si>
  <si>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</si>
  <si>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</si>
  <si>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</si>
  <si>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</si>
  <si>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</si>
  <si>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</si>
  <si>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</si>
  <si>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</si>
  <si>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</si>
  <si>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</si>
  <si>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</si>
  <si>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</si>
  <si>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</si>
  <si>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</si>
  <si>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</si>
  <si>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</si>
  <si>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</si>
  <si>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</si>
  <si>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</si>
  <si>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</si>
  <si>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</si>
  <si>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</si>
  <si>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</si>
  <si>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</si>
  <si>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</si>
  <si>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</si>
  <si>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</si>
  <si>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</si>
  <si>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</si>
  <si>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</si>
  <si>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</si>
  <si>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</si>
  <si>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</si>
  <si>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</si>
  <si>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</si>
  <si>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</si>
  <si>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</si>
  <si>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</si>
  <si>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</si>
  <si>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</si>
  <si>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</si>
  <si>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</si>
  <si>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</si>
  <si>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</si>
  <si>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</si>
  <si>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</si>
  <si>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</si>
  <si>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</si>
  <si>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</si>
  <si>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</si>
  <si>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</si>
  <si>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</si>
  <si>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</si>
  <si>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</si>
  <si>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</si>
  <si>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</si>
  <si>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</si>
  <si>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</si>
  <si>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</si>
  <si>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</si>
  <si>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</si>
  <si>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</si>
  <si>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</si>
  <si>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</si>
  <si>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</si>
  <si>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</si>
  <si>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</si>
  <si>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</si>
  <si>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</si>
  <si>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</si>
  <si>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</si>
  <si>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</si>
  <si>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</si>
  <si>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</si>
  <si>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</si>
  <si>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</si>
  <si>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</si>
  <si>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</si>
  <si>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</si>
  <si>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</si>
  <si>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</si>
  <si>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</si>
  <si>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</si>
  <si>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</si>
  <si>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</si>
  <si>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</si>
  <si>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</si>
  <si>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</si>
  <si>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</si>
  <si>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</si>
  <si>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</si>
  <si>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</si>
  <si>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</si>
  <si>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</si>
  <si>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</si>
  <si>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</si>
  <si>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</si>
  <si>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</si>
  <si>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</si>
  <si>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</si>
  <si>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</si>
  <si>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</si>
  <si>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</si>
  <si>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</si>
  <si>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</si>
  <si>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</si>
  <si>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</si>
  <si>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</si>
  <si>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</si>
  <si>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</si>
  <si>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</si>
  <si>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</si>
  <si>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</si>
  <si>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</si>
  <si>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</si>
  <si>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</si>
  <si>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</si>
  <si>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</si>
  <si>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</si>
  <si>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</si>
  <si>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</si>
  <si>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</si>
  <si>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</si>
  <si>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</si>
  <si>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</si>
  <si>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</si>
  <si>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</si>
  <si>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</si>
  <si>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</si>
  <si>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</si>
  <si>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</si>
  <si>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</si>
  <si>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</si>
  <si>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</si>
  <si>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</si>
  <si>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</si>
  <si>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</si>
  <si>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</si>
  <si>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</si>
  <si>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</si>
  <si>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</si>
  <si>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</si>
  <si>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</si>
  <si>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</si>
  <si>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</si>
  <si>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</si>
  <si>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</si>
  <si>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</si>
  <si>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</si>
  <si>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</si>
  <si>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</si>
  <si>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</si>
  <si>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</si>
  <si>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</si>
  <si>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</si>
  <si>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</si>
  <si>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</si>
  <si>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</si>
  <si>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</si>
  <si>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</si>
  <si>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</si>
  <si>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</si>
  <si>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</si>
  <si>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</si>
  <si>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</si>
  <si>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</si>
  <si>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</si>
  <si>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</si>
  <si>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</si>
  <si>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</si>
  <si>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</si>
  <si>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</si>
  <si>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</si>
  <si>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</si>
  <si>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</si>
  <si>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</si>
  <si>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</si>
  <si>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</si>
  <si>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</si>
  <si>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</si>
  <si>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</si>
  <si>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</si>
  <si>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</si>
  <si>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</si>
  <si>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</si>
  <si>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</si>
  <si>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</si>
  <si>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</si>
  <si>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</si>
  <si>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</si>
  <si>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</si>
  <si>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</si>
  <si>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</si>
  <si>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</si>
  <si>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</si>
  <si>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</si>
  <si>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</si>
  <si>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</si>
  <si>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</si>
  <si>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</si>
  <si>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</si>
  <si>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</si>
  <si>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</si>
  <si>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</si>
  <si>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</si>
  <si>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</si>
  <si>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</si>
  <si>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</si>
  <si>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</si>
  <si>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</si>
  <si>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</si>
  <si>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</si>
  <si>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</si>
  <si>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</si>
  <si>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</si>
  <si>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</si>
  <si>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</si>
  <si>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</si>
  <si>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</si>
  <si>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</si>
  <si>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</si>
  <si>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</si>
  <si>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</si>
  <si>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</si>
  <si>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</si>
  <si>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</si>
  <si>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</si>
  <si>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</si>
  <si>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</si>
  <si>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</si>
  <si>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</si>
  <si>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</si>
  <si>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</si>
  <si>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</si>
  <si>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</si>
  <si>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</si>
  <si>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</si>
  <si>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</si>
  <si>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</si>
  <si>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</si>
  <si>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</si>
  <si>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</si>
  <si>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</si>
  <si>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</si>
  <si>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</si>
  <si>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</si>
  <si>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</si>
  <si>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</si>
  <si>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</si>
  <si>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</si>
  <si>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</si>
  <si>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</si>
  <si>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</si>
  <si>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</si>
  <si>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</si>
  <si>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</si>
  <si>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</si>
  <si>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</si>
  <si>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</si>
  <si>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</si>
  <si>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</si>
  <si>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</si>
  <si>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</si>
  <si>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</si>
  <si>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</si>
  <si>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</si>
  <si>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</si>
  <si>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</si>
  <si>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</si>
  <si>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</si>
  <si>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</si>
  <si>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</si>
  <si>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</si>
  <si>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</si>
  <si>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</si>
  <si>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</si>
  <si>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</si>
  <si>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</si>
  <si>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</si>
  <si>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</si>
  <si>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</si>
  <si>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</si>
  <si>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</si>
  <si>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</si>
  <si>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</si>
  <si>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</si>
  <si>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</si>
  <si>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</si>
  <si>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</si>
  <si>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</si>
  <si>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</si>
  <si>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</si>
  <si>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</si>
  <si>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</si>
  <si>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</si>
  <si>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</si>
  <si>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</si>
  <si>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</si>
  <si>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</si>
  <si>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</si>
  <si>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</si>
  <si>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</si>
  <si>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</si>
  <si>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</si>
  <si>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</si>
  <si>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</si>
  <si>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</si>
  <si>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</si>
  <si>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</si>
  <si>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</si>
  <si>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</si>
  <si>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</si>
  <si>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</si>
  <si>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</si>
  <si>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</si>
  <si>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</si>
  <si>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</si>
  <si>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</si>
  <si>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</si>
  <si>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</si>
  <si>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</si>
  <si>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</si>
  <si>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</si>
  <si>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</si>
  <si>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</si>
  <si>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</si>
  <si>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</si>
  <si>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</si>
  <si>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</si>
  <si>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</si>
  <si>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</si>
  <si>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</si>
  <si>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</si>
  <si>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</si>
  <si>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</si>
  <si>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</si>
  <si>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</si>
  <si>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</si>
  <si>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</si>
  <si>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</si>
  <si>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</si>
  <si>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</si>
  <si>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</si>
  <si>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</si>
  <si>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</si>
  <si>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</si>
  <si>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</si>
  <si>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</si>
  <si>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</si>
  <si>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</si>
  <si>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</si>
  <si>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</si>
  <si>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</si>
  <si>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</si>
  <si>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</si>
  <si>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</si>
  <si>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</si>
  <si>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</si>
  <si>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</si>
  <si>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</si>
  <si>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</si>
  <si>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</si>
  <si>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</si>
  <si>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</si>
  <si>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</si>
  <si>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</si>
  <si>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</si>
  <si>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</si>
  <si>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</si>
  <si>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</si>
  <si>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</si>
  <si>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</si>
  <si>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</si>
  <si>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</si>
  <si>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</si>
  <si>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</si>
  <si>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</si>
  <si>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</si>
  <si>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</si>
  <si>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</si>
  <si>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</si>
  <si>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</si>
  <si>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</si>
  <si>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</si>
  <si>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</si>
  <si>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</si>
  <si>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</si>
  <si>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</si>
  <si>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</si>
  <si>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</si>
  <si>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</si>
  <si>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</si>
  <si>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</si>
  <si>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</si>
  <si>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</si>
  <si>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</si>
  <si>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</si>
  <si>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</si>
  <si>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</si>
  <si>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</si>
  <si>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</si>
  <si>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</si>
  <si>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</si>
  <si>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</si>
  <si>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</si>
  <si>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</si>
  <si>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</si>
  <si>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</si>
  <si>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</si>
  <si>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</si>
  <si>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</si>
  <si>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</si>
  <si>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</si>
  <si>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</si>
  <si>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</si>
  <si>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</si>
  <si>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</si>
  <si>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</si>
  <si>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</si>
  <si>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</si>
  <si>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</si>
  <si>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</si>
  <si>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</si>
  <si>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</si>
  <si>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</si>
  <si>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</si>
  <si>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</si>
  <si>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</si>
  <si>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</si>
  <si>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</si>
  <si>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</si>
  <si>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</si>
  <si>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</si>
  <si>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</si>
  <si>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</si>
  <si>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</si>
  <si>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</si>
  <si>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</si>
  <si>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</si>
  <si>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</si>
  <si>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</si>
  <si>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</si>
  <si>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</si>
  <si>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</si>
  <si>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</si>
  <si>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</si>
  <si>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</si>
  <si>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</si>
  <si>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</si>
  <si>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</si>
  <si>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</si>
  <si>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</si>
  <si>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</si>
  <si>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</si>
  <si>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</si>
  <si>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</si>
  <si>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</si>
  <si>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</si>
  <si>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</si>
  <si>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</si>
  <si>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</si>
  <si>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</si>
  <si>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</si>
  <si>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</si>
  <si>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</si>
  <si>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</si>
  <si>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</si>
  <si>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</si>
  <si>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</si>
  <si>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</si>
  <si>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</si>
  <si>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</si>
  <si>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</si>
  <si>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</si>
  <si>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</si>
  <si>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</si>
  <si>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</si>
  <si>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</si>
  <si>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</si>
  <si>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</si>
  <si>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</si>
  <si>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</si>
  <si>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</si>
  <si>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</si>
  <si>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</si>
  <si>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</si>
  <si>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</si>
  <si>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</si>
  <si>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</si>
  <si>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</si>
  <si>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</si>
  <si>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</si>
  <si>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</si>
  <si>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</si>
  <si>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</si>
  <si>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</si>
  <si>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</si>
  <si>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</si>
  <si>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</si>
  <si>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</si>
  <si>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</si>
  <si>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</si>
  <si>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</si>
  <si>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</si>
  <si>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</si>
  <si>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</si>
  <si>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</si>
  <si>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</si>
  <si>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</si>
  <si>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</si>
  <si>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</si>
  <si>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</si>
  <si>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</si>
  <si>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</si>
  <si>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</si>
  <si>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</si>
  <si>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</si>
  <si>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</si>
  <si>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</si>
  <si>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</si>
  <si>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</si>
  <si>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</si>
  <si>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</si>
  <si>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</si>
  <si>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</si>
  <si>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</si>
  <si>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</si>
  <si>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</si>
  <si>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</si>
  <si>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</si>
  <si>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</si>
  <si>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</si>
  <si>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</si>
  <si>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</si>
  <si>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</si>
  <si>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</si>
  <si>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</si>
  <si>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</si>
  <si>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</si>
  <si>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</si>
  <si>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</si>
  <si>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</si>
  <si>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</si>
  <si>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</si>
  <si>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</si>
  <si>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</si>
  <si>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</si>
  <si>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</si>
  <si>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</si>
  <si>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</si>
  <si>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</si>
  <si>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</si>
  <si>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</si>
  <si>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</si>
  <si>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</si>
  <si>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</si>
  <si>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</si>
  <si>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</si>
  <si>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</si>
  <si>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</si>
  <si>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</si>
  <si>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</si>
  <si>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</si>
  <si>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</si>
  <si>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</si>
  <si>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</si>
  <si>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</si>
  <si>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</si>
  <si>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</si>
  <si>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</si>
  <si>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</si>
  <si>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</si>
  <si>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</si>
  <si>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</si>
  <si>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</si>
  <si>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</si>
  <si>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</si>
  <si>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</si>
  <si>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</si>
  <si>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</si>
  <si>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</si>
  <si>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</si>
  <si>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</si>
  <si>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</si>
  <si>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</si>
  <si>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</si>
  <si>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</si>
  <si>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</si>
  <si>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</si>
  <si>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</si>
  <si>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</si>
  <si>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</si>
  <si>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</si>
  <si>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</si>
  <si>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</si>
  <si>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</si>
  <si>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</si>
  <si>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</si>
  <si>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</si>
  <si>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</si>
  <si>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</si>
  <si>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</si>
  <si>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</si>
  <si>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</si>
  <si>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</si>
  <si>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</si>
  <si>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</si>
  <si>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</si>
  <si>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</si>
  <si>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</si>
  <si>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</si>
  <si>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</si>
  <si>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</si>
  <si>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</si>
  <si>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</si>
  <si>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</si>
  <si>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</si>
  <si>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</si>
  <si>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</si>
  <si>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</si>
  <si>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</si>
  <si>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</si>
  <si>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</si>
  <si>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</si>
  <si>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</si>
  <si>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</si>
  <si>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</si>
  <si>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</si>
  <si>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</si>
  <si>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</si>
  <si>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</si>
  <si>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</si>
  <si>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</si>
  <si>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</si>
  <si>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</si>
  <si>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</si>
  <si>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</si>
  <si>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</si>
  <si>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</si>
  <si>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</si>
  <si>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</si>
  <si>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</si>
  <si>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</si>
  <si>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</si>
  <si>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</si>
  <si>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</si>
  <si>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</si>
  <si>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</si>
  <si>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</si>
  <si>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</si>
  <si>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</si>
  <si>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</si>
  <si>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</si>
  <si>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</si>
  <si>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</si>
  <si>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</si>
  <si>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</si>
  <si>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</si>
  <si>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</si>
  <si>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</si>
  <si>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</si>
  <si>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</si>
  <si>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</si>
  <si>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</si>
  <si>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</si>
  <si>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</si>
  <si>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</si>
  <si>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</si>
  <si>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</si>
  <si>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</si>
  <si>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</si>
  <si>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</si>
  <si>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</si>
  <si>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</si>
  <si>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</si>
  <si>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</si>
  <si>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</si>
  <si>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</si>
  <si>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</si>
  <si>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</si>
  <si>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</si>
  <si>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</si>
  <si>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</si>
  <si>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</si>
  <si>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</si>
  <si>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</si>
  <si>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</si>
  <si>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</si>
  <si>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</si>
  <si>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</si>
  <si>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</si>
  <si>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</si>
  <si>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</si>
  <si>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</si>
  <si>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</si>
  <si>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</si>
  <si>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</si>
  <si>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</si>
  <si>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</si>
  <si>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</si>
  <si>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</si>
  <si>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</si>
  <si>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</si>
  <si>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</si>
  <si>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</si>
  <si>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</si>
  <si>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</si>
  <si>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</si>
  <si>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</si>
  <si>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</si>
  <si>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</si>
  <si>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</si>
  <si>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</si>
  <si>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</si>
  <si>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</si>
  <si>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</si>
  <si>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</si>
  <si>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</si>
  <si>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</si>
  <si>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</si>
  <si>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</si>
  <si>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</si>
  <si>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</si>
  <si>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</si>
  <si>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</si>
  <si>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</si>
  <si>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</si>
  <si>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</si>
  <si>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</si>
  <si>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</si>
  <si>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</si>
  <si>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</si>
  <si>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</si>
  <si>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</si>
  <si>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</si>
  <si>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</si>
  <si>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</si>
  <si>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</si>
  <si>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</si>
  <si>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</si>
  <si>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</si>
  <si>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</si>
  <si>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</si>
  <si>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</si>
  <si>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</si>
  <si>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</si>
  <si>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</si>
  <si>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</si>
  <si>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</si>
  <si>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</si>
  <si>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</si>
  <si>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</si>
  <si>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</si>
  <si>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</si>
  <si>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</si>
  <si>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</si>
  <si>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</si>
  <si>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</si>
  <si>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</si>
  <si>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</si>
  <si>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</si>
  <si>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</si>
  <si>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</si>
  <si>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</si>
  <si>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</si>
  <si>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</si>
  <si>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</si>
  <si>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</si>
  <si>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</si>
  <si>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</si>
  <si>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</si>
  <si>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</si>
  <si>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</si>
  <si>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</si>
  <si>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</si>
  <si>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</si>
  <si>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</si>
  <si>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</si>
  <si>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</si>
  <si>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</si>
  <si>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</si>
  <si>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</si>
  <si>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</si>
  <si>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</si>
  <si>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</si>
  <si>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</si>
  <si>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</si>
  <si>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</si>
  <si>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</si>
  <si>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</si>
  <si>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</si>
  <si>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</si>
  <si>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</si>
  <si>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</si>
  <si>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</si>
  <si>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</si>
  <si>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</si>
  <si>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</si>
  <si>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</si>
  <si>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</si>
  <si>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</si>
  <si>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</si>
  <si>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</si>
  <si>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</si>
  <si>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</si>
  <si>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</si>
  <si>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</si>
  <si>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</si>
  <si>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</si>
  <si>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</si>
  <si>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</si>
  <si>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</si>
  <si>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</si>
  <si>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</si>
  <si>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</si>
  <si>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</si>
  <si>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</si>
  <si>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</si>
  <si>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</si>
  <si>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</si>
  <si>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</si>
  <si>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</si>
  <si>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</si>
  <si>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</si>
  <si>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</si>
  <si>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</si>
  <si>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</si>
  <si>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</si>
  <si>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</si>
  <si>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</si>
  <si>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</si>
  <si>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</si>
  <si>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</si>
  <si>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</si>
  <si>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</si>
  <si>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</si>
  <si>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</si>
  <si>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</si>
  <si>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</si>
  <si>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</si>
  <si>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</si>
  <si>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</si>
  <si>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</si>
  <si>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</si>
  <si>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</si>
  <si>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</si>
  <si>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</si>
  <si>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</si>
  <si>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</si>
  <si>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</si>
  <si>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</si>
  <si>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</si>
  <si>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</si>
  <si>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</si>
  <si>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</si>
  <si>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</si>
  <si>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</si>
  <si>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</si>
  <si>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</si>
  <si>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</si>
  <si>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</si>
  <si>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</si>
  <si>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</si>
  <si>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</si>
  <si>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</si>
  <si>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</si>
  <si>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</si>
  <si>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</si>
  <si>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</si>
  <si>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</si>
  <si>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</si>
  <si>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</si>
  <si>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</si>
  <si>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</si>
  <si>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</si>
  <si>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</si>
  <si>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</si>
  <si>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</si>
  <si>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</si>
  <si>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</si>
  <si>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</si>
  <si>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</si>
  <si>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</si>
  <si>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</si>
  <si>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</si>
  <si>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</si>
  <si>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</si>
  <si>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</si>
  <si>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</si>
  <si>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</si>
  <si>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</si>
  <si>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</si>
  <si>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</si>
  <si>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</si>
  <si>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</si>
  <si>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</si>
  <si>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</si>
  <si>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</si>
  <si>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</si>
  <si>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</si>
  <si>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</si>
  <si>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</si>
  <si>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</si>
  <si>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</si>
  <si>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</si>
  <si>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</si>
  <si>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</si>
  <si>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</si>
  <si>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</si>
  <si>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</si>
  <si>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</si>
  <si>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</si>
  <si>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</si>
  <si>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</si>
  <si>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</si>
  <si>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</si>
  <si>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</si>
  <si>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</si>
  <si>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</si>
  <si>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</si>
  <si>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</si>
  <si>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</si>
  <si>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</si>
  <si>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</si>
  <si>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</si>
  <si>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</si>
  <si>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</si>
  <si>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</si>
  <si>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</si>
  <si>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</si>
  <si>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</si>
  <si>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</si>
  <si>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</si>
  <si>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</si>
  <si>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</si>
  <si>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</si>
  <si>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</si>
  <si>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</si>
  <si>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</si>
  <si>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</si>
  <si>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</si>
  <si>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</si>
  <si>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</si>
  <si>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</si>
  <si>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</si>
  <si>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</si>
  <si>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</si>
  <si>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</si>
  <si>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</si>
  <si>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</si>
  <si>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</si>
  <si>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</si>
  <si>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</si>
  <si>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</si>
  <si>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</si>
  <si>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</si>
  <si>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</si>
  <si>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</si>
  <si>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</si>
  <si>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</si>
  <si>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</si>
  <si>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</si>
  <si>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</si>
  <si>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</si>
  <si>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</si>
  <si>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</si>
  <si>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</si>
  <si>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</si>
  <si>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</si>
  <si>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</si>
  <si>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</si>
  <si>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</si>
  <si>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</si>
  <si>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</si>
  <si>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</si>
  <si>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</si>
  <si>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</si>
  <si>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</si>
  <si>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</si>
  <si>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</si>
  <si>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</si>
  <si>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</si>
  <si>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</si>
  <si>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</si>
  <si>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</si>
  <si>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</si>
  <si>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</si>
  <si>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</si>
  <si>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</si>
  <si>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</si>
  <si>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</si>
  <si>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</si>
  <si>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</si>
  <si>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</si>
  <si>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</si>
  <si>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</si>
  <si>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</si>
  <si>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</si>
  <si>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</si>
  <si>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</si>
  <si>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</si>
  <si>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</si>
  <si>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</si>
  <si>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</si>
  <si>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</si>
  <si>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</si>
  <si>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</si>
  <si>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</si>
  <si>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</si>
  <si>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</si>
  <si>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</si>
  <si>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</si>
  <si>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</si>
  <si>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</si>
  <si>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</si>
  <si>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</si>
  <si>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</si>
  <si>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</si>
  <si>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</si>
  <si>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</si>
  <si>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</si>
  <si>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</si>
  <si>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</si>
  <si>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</si>
  <si>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</si>
  <si>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</si>
  <si>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</si>
  <si>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</si>
  <si>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</si>
  <si>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</si>
  <si>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</si>
  <si>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</si>
  <si>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</si>
  <si>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</si>
  <si>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</si>
  <si>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</si>
  <si>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</si>
  <si>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</si>
  <si>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</si>
  <si>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</si>
  <si>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</si>
  <si>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</si>
  <si>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</si>
  <si>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</si>
  <si>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</si>
  <si>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</si>
  <si>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</si>
  <si>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</si>
  <si>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</si>
  <si>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</si>
  <si>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</si>
  <si>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</si>
  <si>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</si>
  <si>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</si>
  <si>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</si>
  <si>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</si>
  <si>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</si>
  <si>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</si>
  <si>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</si>
  <si>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</si>
  <si>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</si>
  <si>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</si>
  <si>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</si>
  <si>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</si>
  <si>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</si>
  <si>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</si>
  <si>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</si>
  <si>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</si>
  <si>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</si>
  <si>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</si>
  <si>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</si>
  <si>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</si>
  <si>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</si>
  <si>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</si>
  <si>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</si>
  <si>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</si>
  <si>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</si>
  <si>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</si>
  <si>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</si>
  <si>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</si>
  <si>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</si>
  <si>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</si>
  <si>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</si>
  <si>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</si>
  <si>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</si>
  <si>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</si>
  <si>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</si>
  <si>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</si>
  <si>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</si>
  <si>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</si>
  <si>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</si>
  <si>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</si>
  <si>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</si>
  <si>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</si>
  <si>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</si>
  <si>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</si>
  <si>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</si>
  <si>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</si>
  <si>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</si>
  <si>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</si>
  <si>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</si>
  <si>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</si>
  <si>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</si>
  <si>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</si>
  <si>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</si>
  <si>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</si>
  <si>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</si>
  <si>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</si>
  <si>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</si>
  <si>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</si>
  <si>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</si>
  <si>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</si>
  <si>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</si>
  <si>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</si>
  <si>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</si>
  <si>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</si>
  <si>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</si>
  <si>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</si>
  <si>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</si>
  <si>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</si>
  <si>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</si>
  <si>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</si>
  <si>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</si>
  <si>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</si>
  <si>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</si>
  <si>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</si>
  <si>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</si>
  <si>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</si>
  <si>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</si>
  <si>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</si>
  <si>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</si>
  <si>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</si>
  <si>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</si>
  <si>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</si>
  <si>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</si>
  <si>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</si>
  <si>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</si>
  <si>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</si>
  <si>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</si>
  <si>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</si>
  <si>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</si>
  <si>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</si>
  <si>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</si>
  <si>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</si>
  <si>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</si>
  <si>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</si>
  <si>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</si>
  <si>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</si>
  <si>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</si>
  <si>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</si>
  <si>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</si>
  <si>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</si>
  <si>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</si>
  <si>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</si>
  <si>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</si>
  <si>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</si>
  <si>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</si>
  <si>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</si>
  <si>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</si>
  <si>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</si>
  <si>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</si>
  <si>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</si>
  <si>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</si>
  <si>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</si>
  <si>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</si>
  <si>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</si>
  <si>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</si>
  <si>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</si>
  <si>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</si>
  <si>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</si>
  <si>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</si>
  <si>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</si>
  <si>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</si>
  <si>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</si>
  <si>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</si>
  <si>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</si>
  <si>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</si>
  <si>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</si>
  <si>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</si>
  <si>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</si>
  <si>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</si>
  <si>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</si>
  <si>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</si>
  <si>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</si>
  <si>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</si>
  <si>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</si>
  <si>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</si>
  <si>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</si>
  <si>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</si>
  <si>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</si>
  <si>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</si>
  <si>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</si>
  <si>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</si>
  <si>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</si>
  <si>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</si>
  <si>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</si>
  <si>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</si>
  <si>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</si>
  <si>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</si>
  <si>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</si>
  <si>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</si>
  <si>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</si>
  <si>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</si>
  <si>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</si>
  <si>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</si>
  <si>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</si>
  <si>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</si>
  <si>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</si>
  <si>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</si>
  <si>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</si>
  <si>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</si>
  <si>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</si>
  <si>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</si>
  <si>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</si>
  <si>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</si>
  <si>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</si>
  <si>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</si>
  <si>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</si>
  <si>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</si>
  <si>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</si>
  <si>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</si>
  <si>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</si>
  <si>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</si>
  <si>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</si>
  <si>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</si>
  <si>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</si>
  <si>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</si>
  <si>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</si>
  <si>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</si>
  <si>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</si>
  <si>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</si>
  <si>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</si>
  <si>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</si>
  <si>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</si>
  <si>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</si>
  <si>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</si>
  <si>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</si>
  <si>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</si>
  <si>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</si>
  <si>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</si>
  <si>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</si>
  <si>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</si>
  <si>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</si>
  <si>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</si>
  <si>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</si>
  <si>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</si>
  <si>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</si>
  <si>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</si>
  <si>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</si>
  <si>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</si>
  <si>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</si>
  <si>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</si>
  <si>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</si>
  <si>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</si>
  <si>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</si>
  <si>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</si>
  <si>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</si>
  <si>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</si>
  <si>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</si>
  <si>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</si>
  <si>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</si>
  <si>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</si>
  <si>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</si>
  <si>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</si>
  <si>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</si>
  <si>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</si>
  <si>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</si>
  <si>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</si>
  <si>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</si>
  <si>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</si>
  <si>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</si>
  <si>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</si>
  <si>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</si>
  <si>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</si>
  <si>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</si>
  <si>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</si>
  <si>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</si>
  <si>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</si>
  <si>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</si>
  <si>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</si>
  <si>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</si>
  <si>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</si>
  <si>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</si>
  <si>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</si>
  <si>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</si>
  <si>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</si>
  <si>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</si>
  <si>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</si>
  <si>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</si>
  <si>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</si>
  <si>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</si>
  <si>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</si>
  <si>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</si>
  <si>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</si>
  <si>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</si>
  <si>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</si>
  <si>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</si>
  <si>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</si>
  <si>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</si>
  <si>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</si>
  <si>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</si>
  <si>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</si>
  <si>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</si>
  <si>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</si>
  <si>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</si>
  <si>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</si>
  <si>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</si>
  <si>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</si>
  <si>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</si>
  <si>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</si>
  <si>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</si>
  <si>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</si>
  <si>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</si>
  <si>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</si>
  <si>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</si>
  <si>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</si>
  <si>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</si>
  <si>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</si>
  <si>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</si>
  <si>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</si>
  <si>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</si>
  <si>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</si>
  <si>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</si>
  <si>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</si>
  <si>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</si>
  <si>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</si>
  <si>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</si>
  <si>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</si>
  <si>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</si>
  <si>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</si>
  <si>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</si>
  <si>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</si>
  <si>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</si>
  <si>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</si>
  <si>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</si>
  <si>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</si>
  <si>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</si>
  <si>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</si>
  <si>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</si>
  <si>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</si>
  <si>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</si>
  <si>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</si>
  <si>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</si>
  <si>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</si>
  <si>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</si>
  <si>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</si>
  <si>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</si>
  <si>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</si>
  <si>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</si>
  <si>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</si>
  <si>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</si>
  <si>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</si>
  <si>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</si>
  <si>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</si>
  <si>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</si>
  <si>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</si>
  <si>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</si>
  <si>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</si>
  <si>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</si>
  <si>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</si>
  <si>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</si>
  <si>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</si>
  <si>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</si>
  <si>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</si>
  <si>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</si>
  <si>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</si>
  <si>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</si>
  <si>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</si>
  <si>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</si>
  <si>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</si>
  <si>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</si>
  <si>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</si>
  <si>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</si>
  <si>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</si>
  <si>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</si>
  <si>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</si>
  <si>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</si>
  <si>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</si>
  <si>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</si>
  <si>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</si>
  <si>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</si>
  <si>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</si>
  <si>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</si>
  <si>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</si>
  <si>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</si>
  <si>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</si>
  <si>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</si>
  <si>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</si>
  <si>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</si>
  <si>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</si>
  <si>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</si>
  <si>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</si>
  <si>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</si>
  <si>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</si>
  <si>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</si>
  <si>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</si>
  <si>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</si>
  <si>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</si>
  <si>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</si>
  <si>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</si>
  <si>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</si>
  <si>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</si>
  <si>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</si>
  <si>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</si>
  <si>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</si>
  <si>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</si>
  <si>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</si>
  <si>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</si>
  <si>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</si>
  <si>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</si>
  <si>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</si>
  <si>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</si>
  <si>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</si>
  <si>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</si>
  <si>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</si>
  <si>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</si>
  <si>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</si>
  <si>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</si>
  <si>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</si>
  <si>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</si>
  <si>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</si>
  <si>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</si>
  <si>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</si>
  <si>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</si>
  <si>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</si>
  <si>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</si>
  <si>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</si>
  <si>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</si>
  <si>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</si>
  <si>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</si>
  <si>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</si>
  <si>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</si>
  <si>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</si>
  <si>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</si>
  <si>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</si>
  <si>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</si>
  <si>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</si>
  <si>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</si>
  <si>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</si>
  <si>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</si>
  <si>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</si>
  <si>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</si>
  <si>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</si>
  <si>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</si>
  <si>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</si>
  <si>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</si>
  <si>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</si>
  <si>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</si>
  <si>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</si>
  <si>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</si>
  <si>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</si>
  <si>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</si>
  <si>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</si>
  <si>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</si>
  <si>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</si>
  <si>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</si>
  <si>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</si>
  <si>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</si>
  <si>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</si>
  <si>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</si>
  <si>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</si>
  <si>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</si>
  <si>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</si>
  <si>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</si>
  <si>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</si>
  <si>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</si>
  <si>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</si>
  <si>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</si>
  <si>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</si>
  <si>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</si>
  <si>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</si>
  <si>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</si>
  <si>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</si>
  <si>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</si>
  <si>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</si>
  <si>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</si>
  <si>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</si>
  <si>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</si>
  <si>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</si>
  <si>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</si>
  <si>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</si>
  <si>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</si>
  <si>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</si>
  <si>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</si>
  <si>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</si>
  <si>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</si>
  <si>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</si>
  <si>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</si>
  <si>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</si>
  <si>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</si>
  <si>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</si>
  <si>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</si>
  <si>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</si>
  <si>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</si>
  <si>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</si>
  <si>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</si>
  <si>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</si>
  <si>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</si>
  <si>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</si>
  <si>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</si>
  <si>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</si>
  <si>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</si>
  <si>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</si>
  <si>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</si>
  <si>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</si>
  <si>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</si>
  <si>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</si>
  <si>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</si>
  <si>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</si>
  <si>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</si>
  <si>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</si>
  <si>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</si>
  <si>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</si>
  <si>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</si>
  <si>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</si>
  <si>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</si>
  <si>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</si>
  <si>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</si>
  <si>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</si>
  <si>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</si>
  <si>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</si>
  <si>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</si>
  <si>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</si>
  <si>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</si>
  <si>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</si>
  <si>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</si>
  <si>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</si>
  <si>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</si>
  <si>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</si>
  <si>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</si>
  <si>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</si>
  <si>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</si>
  <si>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</si>
  <si>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</si>
  <si>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</si>
  <si>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</si>
  <si>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</si>
  <si>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</si>
  <si>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</si>
  <si>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</si>
  <si>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</si>
  <si>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</si>
  <si>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</si>
  <si>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</si>
  <si>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</si>
  <si>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</si>
  <si>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</si>
  <si>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</si>
  <si>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</si>
  <si>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</si>
  <si>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</si>
  <si>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</si>
  <si>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</si>
  <si>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</si>
  <si>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</si>
  <si>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</si>
  <si>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</si>
  <si>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</si>
  <si>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</si>
  <si>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</si>
  <si>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</si>
  <si>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</si>
  <si>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</si>
  <si>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</si>
  <si>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</si>
  <si>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</si>
  <si>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</si>
  <si>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</si>
  <si>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</si>
  <si>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</si>
  <si>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</si>
  <si>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</si>
  <si>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</si>
  <si>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</si>
  <si>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</si>
  <si>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</si>
  <si>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</si>
  <si>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</si>
  <si>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</si>
  <si>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</si>
  <si>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</si>
  <si>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</si>
  <si>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</si>
  <si>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</si>
  <si>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</si>
  <si>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</si>
  <si>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</si>
  <si>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</si>
  <si>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</si>
  <si>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</si>
  <si>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</si>
  <si>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</si>
  <si>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</si>
  <si>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</si>
  <si>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</si>
  <si>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</si>
  <si>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</si>
  <si>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</si>
  <si>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</si>
  <si>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</si>
  <si>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</si>
  <si>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</si>
  <si>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</si>
  <si>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</si>
  <si>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</si>
  <si>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</si>
  <si>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</si>
  <si>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</si>
  <si>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</si>
  <si>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</si>
  <si>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</si>
  <si>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</si>
  <si>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</si>
  <si>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</si>
  <si>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</si>
  <si>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</si>
  <si>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</si>
  <si>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</si>
  <si>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</si>
  <si>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</si>
  <si>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</si>
  <si>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</si>
  <si>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</si>
  <si>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</si>
  <si>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</si>
  <si>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</si>
  <si>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</si>
  <si>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</si>
  <si>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</si>
  <si>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</si>
  <si>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</si>
  <si>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</si>
  <si>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</si>
  <si>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</si>
  <si>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</si>
  <si>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</si>
  <si>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</si>
  <si>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</si>
  <si>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</si>
  <si>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</si>
  <si>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</si>
  <si>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</si>
  <si>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</si>
  <si>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</si>
  <si>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</si>
  <si>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</si>
  <si>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</si>
  <si>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</si>
  <si>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</si>
  <si>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</si>
  <si>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</si>
  <si>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</si>
  <si>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</si>
  <si>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</si>
  <si>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</si>
  <si>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</si>
  <si>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</si>
  <si>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</si>
  <si>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</si>
  <si>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</si>
  <si>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</si>
  <si>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</si>
  <si>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</si>
  <si>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</si>
  <si>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</si>
  <si>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</si>
  <si>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</si>
  <si>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</si>
  <si>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</si>
  <si>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</si>
  <si>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</si>
  <si>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</si>
  <si>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</si>
  <si>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</si>
  <si>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</si>
  <si>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</si>
  <si>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</si>
  <si>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</si>
  <si>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</si>
  <si>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</si>
  <si>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</si>
  <si>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</si>
  <si>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</si>
  <si>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</si>
  <si>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</si>
  <si>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</si>
  <si>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</si>
  <si>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</si>
  <si>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</si>
  <si>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</si>
  <si>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</si>
  <si>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</si>
  <si>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</si>
  <si>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</si>
  <si>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</si>
  <si>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</si>
  <si>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</si>
  <si>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</si>
  <si>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</si>
  <si>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</si>
  <si>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</si>
  <si>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</si>
  <si>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</si>
  <si>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</si>
  <si>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</si>
  <si>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</si>
  <si>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</si>
  <si>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</si>
  <si>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</si>
  <si>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</si>
  <si>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</si>
  <si>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</si>
  <si>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</si>
  <si>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</si>
  <si>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</si>
  <si>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</si>
  <si>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</si>
  <si>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</si>
  <si>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</si>
  <si>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</si>
  <si>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</si>
  <si>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</si>
  <si>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</si>
  <si>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</si>
  <si>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</si>
  <si>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</si>
  <si>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</si>
  <si>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</si>
  <si>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</si>
  <si>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</si>
  <si>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</si>
  <si>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</si>
  <si>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</si>
  <si>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</si>
  <si>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</si>
  <si>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</si>
  <si>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</si>
  <si>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</si>
  <si>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</si>
  <si>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</si>
  <si>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</si>
  <si>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</si>
  <si>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</si>
  <si>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</si>
  <si>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</si>
  <si>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</si>
  <si>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</si>
  <si>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</si>
  <si>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</si>
  <si>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</si>
  <si>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</si>
  <si>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</si>
  <si>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</si>
  <si>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</si>
  <si>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</si>
  <si>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</si>
  <si>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</si>
  <si>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</si>
  <si>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</si>
  <si>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</si>
  <si>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</si>
  <si>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</si>
  <si>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</si>
  <si>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</si>
  <si>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</si>
  <si>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</si>
  <si>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</si>
  <si>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</si>
  <si>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</si>
  <si>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</si>
  <si>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</si>
  <si>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</si>
  <si>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</si>
  <si>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</si>
  <si>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</si>
  <si>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</si>
  <si>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</si>
  <si>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</si>
  <si>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</si>
  <si>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</si>
  <si>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</si>
  <si>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</si>
  <si>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</si>
  <si>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</si>
  <si>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</si>
  <si>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</si>
  <si>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</si>
  <si>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</si>
  <si>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</si>
  <si>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</si>
  <si>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</si>
  <si>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</si>
  <si>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</si>
  <si>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</si>
  <si>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</si>
  <si>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</si>
  <si>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</si>
  <si>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</si>
  <si>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</si>
  <si>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</si>
  <si>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</si>
  <si>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</si>
  <si>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</si>
  <si>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</si>
  <si>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</si>
  <si>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</si>
  <si>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</si>
  <si>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</si>
  <si>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</si>
  <si>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</si>
  <si>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</si>
  <si>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</si>
  <si>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</si>
  <si>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</si>
  <si>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</si>
  <si>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</si>
  <si>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</si>
  <si>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</si>
  <si>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</si>
  <si>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</si>
  <si>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</si>
  <si>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</si>
  <si>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</si>
  <si>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</si>
  <si>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</si>
  <si>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</si>
  <si>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</si>
  <si>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</si>
  <si>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</si>
  <si>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</si>
  <si>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</si>
  <si>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</si>
  <si>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</si>
  <si>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</si>
  <si>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</si>
  <si>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</si>
  <si>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</si>
  <si>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</si>
  <si>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</si>
  <si>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</si>
  <si>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</si>
  <si>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</si>
  <si>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</si>
  <si>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</si>
  <si>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</si>
  <si>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</si>
  <si>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</si>
  <si>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</si>
  <si>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</si>
  <si>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</si>
  <si>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</si>
  <si>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</si>
  <si>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</si>
  <si>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</si>
  <si>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</si>
  <si>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</si>
  <si>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</si>
  <si>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</si>
  <si>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</si>
  <si>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</si>
  <si>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</si>
  <si>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</si>
  <si>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</si>
  <si>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</si>
  <si>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</si>
  <si>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</si>
  <si>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</si>
  <si>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</si>
  <si>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</si>
  <si>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</si>
  <si>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</si>
  <si>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</si>
  <si>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</si>
  <si>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</si>
  <si>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</si>
  <si>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</si>
  <si>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</si>
  <si>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</si>
  <si>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</si>
  <si>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</si>
  <si>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</si>
  <si>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</si>
  <si>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</si>
  <si>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</si>
  <si>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</si>
  <si>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</si>
  <si>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</si>
  <si>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</si>
  <si>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</si>
  <si>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</si>
  <si>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</si>
  <si>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</si>
  <si>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</si>
  <si>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</si>
  <si>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</si>
  <si>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</si>
  <si>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</si>
  <si>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</si>
  <si>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</si>
  <si>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</si>
  <si>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</si>
  <si>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</si>
  <si>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</si>
  <si>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</si>
  <si>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</si>
  <si>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</si>
  <si>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</si>
  <si>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</si>
  <si>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</si>
  <si>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</si>
  <si>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</si>
  <si>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</si>
  <si>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</si>
  <si>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</si>
  <si>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</si>
  <si>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</si>
  <si>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</si>
  <si>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</si>
  <si>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</si>
  <si>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</si>
  <si>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</si>
  <si>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</si>
  <si>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</si>
  <si>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</si>
  <si>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</si>
  <si>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</si>
  <si>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</si>
  <si>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</si>
  <si>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</si>
  <si>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</si>
  <si>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</si>
  <si>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</si>
  <si>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</si>
  <si>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</si>
  <si>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</si>
  <si>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</si>
  <si>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</si>
  <si>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</si>
  <si>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</si>
  <si>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</si>
  <si>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</si>
  <si>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</si>
  <si>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</si>
  <si>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</si>
  <si>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</si>
  <si>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</si>
  <si>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</si>
  <si>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</si>
  <si>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</si>
  <si>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</si>
  <si>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</si>
  <si>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</si>
  <si>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</si>
  <si>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</si>
  <si>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</si>
  <si>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</si>
  <si>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</si>
  <si>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</si>
  <si>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</si>
  <si>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</si>
  <si>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</si>
  <si>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</si>
  <si>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</si>
  <si>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</si>
  <si>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</si>
  <si>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</si>
  <si>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</si>
  <si>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</si>
  <si>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</si>
  <si>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</si>
  <si>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</si>
  <si>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</si>
  <si>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</si>
  <si>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</si>
  <si>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</si>
  <si>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</si>
  <si>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</si>
  <si>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</si>
  <si>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</si>
  <si>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</si>
  <si>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</si>
  <si>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</si>
  <si>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</si>
  <si>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</si>
  <si>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</si>
  <si>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</si>
  <si>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</si>
  <si>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</si>
  <si>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</si>
  <si>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</si>
  <si>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</si>
  <si>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</si>
  <si>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</si>
  <si>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</si>
  <si>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</si>
  <si>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</si>
  <si>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</si>
  <si>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</si>
  <si>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</si>
  <si>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</si>
  <si>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</si>
  <si>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</si>
  <si>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</si>
  <si>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</si>
  <si>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</si>
  <si>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</si>
  <si>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</si>
  <si>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</si>
  <si>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</si>
  <si>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</si>
  <si>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</si>
  <si>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</si>
  <si>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</si>
  <si>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</si>
  <si>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</si>
  <si>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</si>
  <si>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</si>
  <si>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</si>
  <si>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</si>
  <si>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</si>
  <si>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</si>
  <si>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</si>
  <si>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</si>
  <si>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</si>
  <si>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</si>
  <si>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</si>
  <si>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</si>
  <si>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</si>
  <si>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</si>
  <si>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</si>
  <si>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</si>
  <si>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</si>
  <si>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</si>
  <si>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</si>
  <si>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</si>
  <si>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</si>
  <si>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</si>
  <si>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</si>
  <si>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</si>
  <si>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</si>
  <si>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</si>
  <si>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</si>
  <si>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</si>
  <si>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</si>
  <si>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</si>
  <si>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</si>
  <si>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</si>
  <si>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</si>
  <si>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</si>
  <si>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</si>
  <si>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</si>
  <si>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</si>
  <si>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</si>
  <si>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</si>
  <si>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</si>
  <si>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</si>
  <si>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</si>
  <si>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</si>
  <si>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</si>
  <si>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</si>
  <si>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</si>
  <si>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</si>
  <si>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</si>
  <si>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</si>
  <si>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</si>
  <si>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</si>
  <si>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</si>
  <si>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</si>
  <si>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</si>
  <si>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</si>
  <si>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</si>
  <si>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</si>
  <si>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</si>
  <si>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</si>
  <si>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</si>
  <si>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</si>
  <si>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</si>
  <si>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</si>
  <si>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</si>
  <si>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</si>
  <si>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</si>
  <si>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</si>
  <si>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</si>
  <si>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</si>
  <si>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</si>
  <si>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</si>
  <si>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</si>
  <si>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</si>
  <si>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</si>
  <si>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</si>
  <si>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</si>
  <si>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</si>
  <si>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</si>
  <si>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</si>
  <si>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</si>
  <si>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</si>
  <si>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</si>
  <si>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</si>
  <si>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</si>
  <si>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</si>
  <si>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</si>
  <si>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</si>
  <si>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</si>
  <si>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</si>
  <si>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</si>
  <si>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</si>
  <si>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</si>
  <si>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</si>
  <si>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</si>
  <si>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</si>
  <si>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</si>
  <si>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</si>
  <si>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</si>
  <si>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</si>
  <si>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</si>
  <si>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</si>
  <si>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</si>
  <si>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</si>
  <si>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</si>
  <si>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</si>
  <si>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</si>
  <si>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</si>
  <si>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</si>
  <si>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</si>
  <si>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</si>
  <si>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</si>
  <si>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</si>
  <si>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</si>
  <si>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</si>
  <si>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</si>
  <si>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</si>
  <si>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</si>
  <si>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</si>
  <si>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</si>
  <si>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</si>
  <si>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</si>
  <si>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</si>
  <si>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</si>
  <si>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</si>
  <si>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</si>
  <si>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</si>
  <si>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</si>
  <si>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</si>
  <si>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</si>
  <si>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</si>
  <si>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</si>
  <si>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</si>
  <si>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</si>
  <si>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</si>
  <si>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</si>
  <si>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</si>
  <si>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</si>
  <si>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</si>
  <si>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</si>
  <si>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</si>
  <si>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</si>
  <si>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</si>
  <si>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</si>
  <si>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</si>
  <si>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</si>
  <si>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</si>
  <si>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</si>
  <si>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</si>
  <si>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</si>
  <si>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</si>
  <si>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</si>
  <si>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</si>
  <si>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</si>
  <si>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</si>
  <si>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</si>
  <si>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</si>
  <si>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</si>
  <si>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</si>
  <si>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</si>
  <si>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</si>
  <si>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</si>
  <si>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</si>
  <si>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</si>
  <si>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</si>
  <si>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</si>
  <si>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</si>
  <si>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</si>
  <si>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</si>
  <si>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</si>
  <si>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</si>
  <si>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</si>
  <si>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</si>
  <si>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</si>
  <si>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</si>
  <si>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</si>
  <si>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</si>
  <si>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</si>
  <si>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</si>
  <si>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</si>
  <si>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</si>
  <si>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</si>
  <si>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</si>
  <si>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</si>
  <si>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</si>
  <si>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</si>
  <si>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</si>
  <si>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</si>
  <si>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</si>
  <si>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</si>
  <si>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</si>
  <si>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</si>
  <si>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</si>
  <si>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</si>
  <si>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</si>
  <si>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</si>
  <si>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</si>
  <si>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</si>
  <si>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</si>
  <si>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</si>
  <si>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</si>
  <si>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</si>
  <si>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</si>
  <si>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</si>
  <si>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</si>
  <si>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</si>
  <si>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</si>
  <si>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</si>
  <si>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</si>
  <si>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</si>
  <si>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</si>
  <si>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</si>
  <si>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</si>
  <si>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</si>
  <si>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</si>
  <si>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</si>
  <si>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</si>
  <si>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</si>
  <si>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</si>
  <si>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</si>
  <si>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</si>
  <si>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</si>
  <si>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</si>
  <si>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</si>
  <si>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</si>
  <si>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</si>
  <si>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</si>
  <si>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</si>
  <si>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</si>
  <si>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</si>
  <si>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</si>
  <si>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</si>
  <si>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</si>
  <si>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</si>
  <si>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</si>
  <si>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</si>
  <si>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</si>
  <si>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</si>
  <si>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</si>
  <si>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</si>
  <si>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</si>
  <si>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</si>
  <si>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</si>
  <si>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</si>
  <si>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</si>
  <si>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</si>
  <si>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</si>
  <si>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</si>
  <si>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</si>
  <si>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</si>
  <si>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</si>
  <si>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</si>
  <si>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</si>
  <si>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</si>
  <si>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</si>
  <si>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</si>
  <si>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</si>
  <si>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</si>
  <si>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</si>
  <si>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</si>
  <si>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</si>
  <si>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</si>
  <si>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</si>
  <si>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</si>
  <si>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</si>
  <si>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</si>
  <si>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</si>
  <si>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</si>
  <si>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</si>
  <si>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</si>
  <si>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</si>
  <si>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</si>
  <si>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</si>
  <si>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</si>
  <si>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</si>
  <si>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</si>
  <si>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</si>
  <si>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</si>
  <si>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</si>
  <si>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</si>
  <si>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</si>
  <si>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</si>
  <si>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</si>
  <si>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</si>
  <si>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</si>
  <si>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</si>
  <si>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</si>
  <si>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</si>
  <si>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</si>
  <si>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</si>
  <si>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</si>
  <si>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</si>
  <si>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</si>
  <si>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</si>
  <si>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</si>
  <si>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</si>
  <si>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</si>
  <si>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</si>
  <si>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</si>
  <si>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</si>
  <si>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</si>
  <si>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</si>
  <si>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</si>
  <si>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</si>
  <si>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</si>
  <si>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</si>
  <si>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</si>
  <si>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</si>
  <si>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</si>
  <si>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</si>
  <si>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</si>
  <si>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</si>
  <si>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</si>
  <si>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</si>
  <si>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</si>
  <si>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</si>
  <si>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</si>
  <si>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</si>
  <si>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</si>
  <si>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</si>
  <si>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</si>
  <si>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</si>
  <si>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</si>
  <si>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</si>
  <si>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</si>
  <si>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</si>
  <si>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</si>
  <si>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</si>
  <si>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</si>
  <si>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</si>
  <si>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</si>
  <si>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</si>
  <si>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</si>
  <si>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</si>
  <si>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</si>
  <si>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</si>
  <si>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</si>
  <si>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</si>
  <si>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</si>
  <si>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</si>
  <si>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</si>
  <si>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</si>
  <si>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</si>
  <si>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</si>
  <si>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</si>
  <si>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</si>
  <si>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</si>
  <si>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</si>
  <si>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</si>
  <si>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</si>
  <si>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</si>
  <si>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</si>
  <si>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</si>
  <si>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</si>
  <si>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</si>
  <si>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</si>
  <si>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</si>
  <si>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</si>
  <si>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</si>
  <si>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</si>
  <si>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</si>
  <si>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</si>
  <si>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</si>
  <si>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</si>
  <si>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</si>
  <si>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</si>
  <si>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</si>
  <si>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</si>
  <si>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</si>
  <si>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</si>
  <si>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</si>
  <si>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</si>
  <si>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</si>
  <si>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</si>
  <si>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</si>
  <si>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</si>
  <si>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</si>
  <si>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</si>
  <si>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</si>
  <si>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</si>
  <si>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</si>
  <si>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</si>
  <si>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</si>
  <si>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</si>
  <si>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</si>
  <si>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</si>
  <si>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</si>
  <si>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</si>
  <si>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</si>
  <si>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</si>
  <si>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</si>
  <si>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</si>
  <si>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</si>
  <si>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</si>
  <si>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</si>
  <si>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</si>
  <si>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</si>
  <si>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</si>
  <si>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</si>
  <si>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</si>
  <si>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</si>
  <si>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</si>
  <si>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</si>
  <si>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</si>
  <si>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</si>
  <si>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</si>
  <si>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</si>
  <si>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</si>
  <si>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</si>
  <si>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</si>
  <si>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</si>
  <si>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</si>
  <si>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</si>
  <si>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</si>
  <si>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</si>
  <si>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</si>
  <si>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</si>
  <si>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</si>
  <si>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</si>
  <si>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</si>
  <si>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</si>
  <si>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</si>
  <si>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</si>
  <si>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</si>
  <si>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</si>
  <si>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</si>
  <si>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</si>
  <si>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</si>
  <si>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</si>
  <si>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</si>
  <si>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</si>
  <si>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</si>
  <si>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</si>
  <si>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</si>
  <si>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</si>
  <si>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</si>
  <si>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</si>
  <si>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</si>
  <si>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</si>
  <si>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</si>
  <si>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</si>
  <si>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</si>
  <si>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</si>
  <si>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</si>
  <si>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</si>
  <si>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</si>
  <si>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</si>
  <si>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</si>
  <si>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</si>
  <si>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</si>
  <si>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</si>
  <si>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</si>
  <si>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</si>
  <si>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</si>
  <si>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</si>
  <si>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</si>
  <si>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</si>
  <si>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</si>
  <si>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</si>
  <si>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</si>
  <si>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</si>
  <si>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</si>
  <si>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</si>
  <si>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</si>
  <si>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</si>
  <si>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</si>
  <si>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</si>
  <si>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</si>
  <si>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</si>
  <si>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</si>
  <si>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</si>
  <si>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</si>
  <si>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</si>
  <si>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</si>
  <si>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</si>
  <si>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</si>
  <si>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</si>
  <si>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</si>
  <si>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</si>
  <si>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</si>
  <si>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</si>
  <si>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</si>
  <si>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</si>
  <si>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</si>
  <si>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</si>
  <si>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</si>
  <si>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</si>
  <si>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</si>
  <si>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</si>
  <si>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</si>
  <si>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</si>
  <si>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</si>
  <si>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</si>
  <si>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</si>
  <si>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</si>
  <si>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</si>
  <si>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</si>
  <si>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</si>
  <si>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</si>
  <si>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</si>
  <si>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</si>
  <si>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</si>
  <si>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</si>
  <si>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</si>
  <si>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</si>
  <si>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</si>
  <si>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</si>
  <si>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</si>
  <si>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</si>
  <si>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</si>
  <si>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</si>
  <si>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</si>
  <si>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</si>
  <si>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</si>
  <si>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</si>
  <si>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</si>
  <si>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</si>
  <si>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</si>
  <si>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</si>
  <si>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</si>
  <si>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</si>
  <si>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</si>
  <si>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</si>
  <si>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</si>
  <si>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</si>
  <si>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</si>
  <si>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</si>
  <si>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</si>
  <si>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</si>
  <si>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</si>
  <si>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</si>
  <si>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</si>
  <si>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</si>
  <si>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</si>
  <si>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</si>
  <si>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</si>
  <si>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</si>
  <si>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</si>
  <si>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</si>
  <si>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</si>
  <si>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</si>
  <si>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</si>
  <si>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</si>
  <si>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</si>
  <si>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</si>
  <si>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</si>
  <si>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</si>
  <si>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</si>
  <si>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</si>
  <si>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</si>
  <si>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</si>
  <si>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</si>
  <si>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</si>
  <si>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</si>
  <si>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</si>
  <si>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</si>
  <si>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</si>
  <si>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</si>
  <si>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</si>
  <si>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</si>
  <si>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</si>
  <si>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</si>
  <si>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</si>
  <si>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</si>
  <si>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</si>
  <si>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</si>
  <si>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</si>
  <si>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</si>
  <si>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</si>
  <si>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</si>
  <si>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</si>
  <si>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</si>
  <si>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</si>
  <si>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</si>
  <si>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</si>
  <si>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</si>
  <si>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</si>
  <si>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</si>
  <si>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</si>
  <si>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</si>
  <si>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</si>
  <si>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</si>
  <si>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</si>
  <si>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</si>
  <si>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</si>
  <si>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</si>
  <si>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</si>
  <si>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</si>
  <si>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</si>
  <si>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</si>
  <si>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</si>
  <si>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</si>
  <si>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</si>
  <si>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</si>
  <si>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</si>
  <si>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</si>
  <si>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</si>
  <si>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</si>
  <si>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</si>
  <si>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</si>
  <si>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</si>
  <si>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</si>
  <si>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</si>
  <si>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</si>
  <si>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</si>
  <si>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</si>
  <si>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</si>
  <si>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</si>
  <si>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</si>
  <si>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</si>
  <si>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</si>
  <si>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</si>
  <si>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</si>
  <si>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</si>
  <si>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</si>
  <si>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</si>
  <si>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</si>
  <si>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</si>
  <si>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</si>
  <si>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</si>
  <si>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</si>
  <si>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</si>
  <si>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</si>
  <si>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</si>
  <si>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</si>
  <si>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</si>
  <si>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</si>
  <si>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</si>
  <si>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</si>
  <si>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</si>
  <si>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</si>
  <si>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</si>
  <si>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</si>
  <si>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</si>
  <si>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</si>
  <si>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</si>
  <si>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</si>
  <si>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</si>
  <si>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</si>
  <si>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</si>
  <si>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</si>
  <si>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</si>
  <si>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</si>
  <si>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</si>
  <si>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</si>
  <si>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</si>
  <si>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</si>
  <si>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</si>
  <si>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</si>
  <si>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</si>
  <si>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</si>
  <si>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</si>
  <si>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</si>
  <si>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</si>
  <si>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</si>
  <si>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</si>
  <si>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</si>
  <si>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</si>
  <si>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</si>
  <si>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</si>
  <si>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</si>
  <si>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</si>
  <si>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</si>
  <si>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</si>
  <si>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</si>
  <si>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</si>
  <si>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</si>
  <si>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</si>
  <si>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</si>
  <si>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</si>
  <si>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</si>
  <si>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</si>
  <si>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</si>
  <si>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</si>
  <si>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</si>
  <si>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</si>
  <si>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</si>
  <si>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</si>
  <si>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</si>
  <si>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</si>
  <si>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</si>
  <si>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</si>
  <si>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</si>
  <si>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</si>
  <si>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</si>
  <si>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</si>
  <si>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</si>
  <si>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</si>
  <si>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</si>
  <si>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</si>
  <si>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</si>
  <si>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</si>
  <si>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</si>
  <si>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</si>
  <si>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</si>
  <si>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</si>
  <si>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</si>
  <si>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</si>
  <si>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</si>
  <si>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</si>
  <si>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</si>
  <si>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</si>
  <si>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</si>
  <si>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</si>
  <si>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</si>
  <si>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</si>
  <si>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</si>
  <si>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</si>
  <si>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</si>
  <si>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</si>
  <si>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</si>
  <si>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</si>
  <si>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</si>
  <si>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</si>
  <si>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</si>
  <si>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</si>
  <si>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</si>
  <si>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</si>
  <si>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</si>
  <si>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</si>
  <si>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</si>
  <si>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</si>
  <si>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</si>
  <si>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</si>
  <si>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</si>
  <si>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</si>
  <si>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</si>
  <si>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</si>
  <si>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</si>
  <si>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</si>
  <si>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</si>
  <si>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</si>
  <si>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</si>
  <si>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</si>
  <si>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</si>
  <si>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</si>
  <si>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</si>
  <si>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</si>
  <si>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</si>
  <si>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</si>
  <si>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</si>
  <si>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</si>
  <si>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</si>
  <si>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</si>
  <si>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</si>
  <si>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</si>
  <si>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</si>
  <si>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</si>
  <si>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</si>
  <si>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</si>
  <si>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</si>
  <si>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</si>
  <si>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</si>
  <si>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</si>
  <si>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</si>
  <si>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</si>
  <si>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</si>
  <si>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</si>
  <si>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</si>
  <si>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</si>
  <si>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</si>
  <si>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</si>
  <si>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</si>
  <si>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</si>
  <si>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</si>
  <si>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</si>
  <si>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</si>
  <si>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</si>
  <si>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</si>
  <si>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</si>
  <si>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</si>
  <si>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</si>
  <si>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</si>
  <si>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</si>
  <si>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</si>
  <si>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</si>
  <si>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</si>
  <si>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</si>
  <si>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</si>
  <si>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</si>
  <si>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</si>
  <si>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</si>
  <si>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</si>
  <si>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</si>
  <si>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</si>
  <si>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</si>
  <si>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</si>
  <si>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</si>
  <si>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</si>
  <si>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</si>
  <si>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</si>
  <si>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</si>
  <si>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</si>
  <si>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</si>
  <si>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</si>
  <si>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</si>
  <si>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</si>
  <si>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</si>
  <si>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</si>
  <si>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</si>
  <si>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</si>
  <si>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</si>
  <si>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</si>
  <si>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</si>
  <si>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</si>
  <si>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</si>
  <si>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</si>
  <si>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</si>
  <si>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</si>
  <si>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</si>
  <si>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</si>
  <si>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</si>
  <si>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</si>
  <si>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</si>
  <si>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</si>
  <si>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</si>
  <si>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</si>
  <si>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</si>
  <si>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</si>
  <si>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</si>
  <si>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</si>
  <si>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</si>
  <si>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</si>
  <si>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</si>
  <si>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</si>
  <si>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</si>
  <si>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</si>
  <si>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</si>
  <si>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</si>
  <si>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</si>
  <si>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</si>
  <si>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</si>
  <si>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</si>
  <si>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</si>
  <si>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</si>
  <si>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</si>
  <si>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</si>
  <si>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</si>
  <si>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</si>
  <si>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</si>
  <si>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</si>
  <si>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</si>
  <si>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</si>
  <si>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</si>
  <si>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</si>
  <si>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</si>
  <si>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</si>
  <si>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</si>
  <si>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</si>
  <si>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</si>
  <si>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</si>
  <si>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</si>
  <si>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</si>
  <si>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</si>
  <si>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</si>
  <si>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</si>
  <si>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</si>
  <si>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</si>
  <si>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</si>
  <si>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</si>
  <si>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</si>
  <si>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</si>
  <si>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</si>
  <si>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</si>
  <si>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</si>
  <si>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</si>
  <si>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</si>
  <si>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</si>
  <si>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</si>
  <si>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</si>
  <si>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</si>
  <si>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</si>
  <si>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</si>
  <si>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</si>
  <si>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</si>
  <si>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</si>
  <si>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</si>
  <si>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</si>
  <si>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</si>
  <si>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</si>
  <si>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</si>
  <si>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</si>
  <si>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</si>
  <si>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</si>
  <si>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</si>
  <si>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</si>
  <si>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</si>
  <si>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</si>
  <si>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</si>
  <si>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</si>
  <si>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</si>
  <si>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</si>
  <si>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</si>
  <si>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</si>
  <si>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</si>
  <si>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</si>
  <si>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</si>
  <si>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</si>
  <si>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</si>
  <si>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</si>
  <si>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</si>
  <si>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</si>
  <si>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</si>
  <si>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</si>
  <si>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</si>
  <si>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</si>
  <si>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</si>
  <si>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</si>
  <si>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</si>
  <si>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</si>
  <si>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</si>
  <si>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</si>
  <si>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</si>
  <si>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</si>
  <si>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</si>
  <si>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</si>
  <si>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</si>
  <si>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</si>
  <si>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</si>
  <si>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</si>
  <si>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</si>
  <si>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</si>
  <si>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</si>
  <si>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</si>
  <si>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</si>
  <si>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</si>
  <si>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</si>
  <si>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</si>
  <si>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</si>
  <si>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</si>
  <si>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</si>
  <si>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</si>
  <si>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</si>
  <si>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</si>
  <si>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</si>
  <si>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</si>
  <si>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</si>
  <si>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</si>
  <si>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</si>
  <si>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</si>
  <si>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</si>
  <si>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</si>
  <si>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</si>
  <si>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</si>
  <si>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</si>
  <si>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</si>
  <si>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</si>
  <si>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</si>
  <si>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</si>
  <si>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</si>
  <si>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</si>
  <si>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</si>
  <si>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</si>
  <si>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</si>
  <si>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</si>
  <si>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</si>
  <si>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</si>
  <si>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</si>
  <si>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</si>
  <si>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</si>
  <si>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</si>
  <si>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</si>
  <si>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</si>
  <si>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</si>
  <si>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</si>
  <si>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</si>
  <si>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</si>
  <si>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</si>
  <si>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</si>
  <si>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</si>
  <si>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</si>
  <si>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</si>
  <si>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</si>
  <si>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</si>
  <si>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</si>
  <si>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</si>
  <si>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</si>
  <si>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</si>
  <si>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</si>
  <si>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</si>
  <si>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</si>
  <si>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</si>
  <si>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</si>
  <si>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</si>
  <si>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</si>
  <si>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</si>
  <si>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</si>
  <si>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</si>
  <si>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</si>
  <si>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</si>
  <si>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</si>
  <si>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</si>
  <si>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</si>
  <si>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</si>
  <si>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</si>
  <si>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</si>
  <si>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</si>
  <si>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</si>
  <si>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</si>
  <si>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</si>
  <si>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</si>
  <si>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</si>
  <si>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</si>
  <si>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</si>
  <si>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</si>
  <si>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</si>
  <si>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</si>
  <si>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</si>
  <si>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</si>
  <si>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</si>
  <si>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</si>
  <si>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</si>
  <si>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</si>
  <si>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</si>
  <si>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</si>
  <si>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</si>
  <si>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</si>
  <si>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</si>
  <si>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</si>
  <si>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</si>
  <si>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</si>
  <si>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</si>
  <si>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</si>
  <si>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</si>
  <si>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</si>
  <si>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</si>
  <si>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</si>
  <si>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</si>
  <si>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</si>
  <si>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</si>
  <si>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</si>
  <si>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</si>
  <si>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</si>
  <si>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</si>
  <si>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</si>
  <si>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</si>
  <si>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</si>
  <si>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</si>
  <si>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</si>
  <si>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</si>
  <si>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</si>
  <si>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</si>
  <si>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</si>
  <si>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</si>
  <si>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</si>
  <si>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</si>
  <si>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</si>
  <si>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</si>
  <si>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</si>
  <si>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</si>
  <si>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</si>
  <si>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</si>
  <si>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</si>
  <si>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</si>
  <si>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</si>
  <si>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</si>
  <si>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</si>
  <si>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</si>
  <si>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</si>
  <si>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</si>
  <si>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</si>
  <si>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</si>
  <si>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</si>
  <si>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</si>
  <si>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</si>
  <si>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</si>
  <si>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</si>
  <si>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</si>
  <si>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</si>
  <si>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</si>
  <si>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</si>
  <si>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</si>
  <si>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</si>
  <si>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</si>
  <si>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</si>
  <si>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</si>
  <si>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</si>
  <si>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</si>
  <si>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</si>
  <si>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</si>
  <si>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</si>
  <si>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</si>
  <si>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</si>
  <si>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</si>
  <si>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</si>
  <si>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</si>
  <si>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</si>
  <si>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</si>
  <si>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</si>
  <si>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</si>
  <si>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</si>
  <si>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</si>
  <si>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</si>
  <si>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</si>
  <si>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</si>
  <si>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</si>
  <si>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</si>
  <si>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</si>
  <si>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</si>
  <si>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</si>
  <si>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</si>
  <si>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</si>
  <si>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</si>
  <si>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</si>
  <si>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</si>
  <si>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</si>
  <si>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</si>
  <si>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</si>
  <si>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</si>
  <si>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</si>
  <si>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</si>
  <si>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</si>
  <si>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</si>
  <si>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</si>
  <si>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</si>
  <si>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</si>
  <si>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</si>
  <si>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</si>
  <si>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</si>
  <si>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</si>
  <si>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</si>
  <si>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</si>
  <si>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</si>
  <si>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</si>
  <si>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</si>
  <si>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</si>
  <si>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</si>
  <si>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</si>
  <si>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</si>
  <si>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</si>
  <si>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</si>
  <si>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</si>
  <si>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</si>
  <si>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</si>
  <si>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</si>
  <si>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</si>
  <si>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</si>
  <si>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</si>
  <si>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</si>
  <si>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</si>
  <si>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</si>
  <si>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</si>
  <si>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</si>
  <si>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</si>
  <si>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</si>
  <si>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</si>
  <si>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</si>
  <si>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</si>
  <si>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</si>
  <si>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</si>
  <si>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</si>
  <si>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</si>
  <si>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</si>
  <si>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</si>
  <si>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</si>
  <si>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</si>
  <si>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</si>
  <si>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</si>
  <si>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</si>
  <si>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</si>
  <si>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</si>
  <si>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</si>
  <si>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</si>
  <si>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</si>
  <si>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</si>
  <si>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</si>
  <si>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</si>
  <si>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</si>
  <si>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</si>
  <si>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</si>
  <si>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</si>
  <si>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</si>
  <si>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</si>
  <si>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</si>
  <si>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</si>
  <si>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</si>
  <si>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</si>
  <si>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</si>
  <si>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</si>
  <si>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</si>
  <si>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</si>
  <si>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</si>
  <si>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</si>
  <si>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</si>
  <si>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</si>
  <si>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</si>
  <si>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</si>
  <si>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</si>
  <si>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</si>
  <si>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</si>
  <si>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</si>
  <si>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</si>
  <si>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</si>
  <si>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</si>
  <si>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</si>
  <si>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</si>
  <si>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</si>
  <si>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</si>
  <si>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</si>
  <si>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</si>
  <si>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</si>
  <si>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</si>
  <si>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</si>
  <si>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</si>
  <si>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</si>
  <si>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</si>
  <si>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</si>
  <si>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</si>
  <si>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</si>
  <si>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</si>
  <si>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</si>
  <si>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</si>
  <si>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</si>
  <si>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</si>
  <si>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</si>
  <si>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</si>
  <si>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</si>
  <si>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</si>
  <si>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</si>
  <si>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</si>
  <si>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</si>
  <si>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</si>
  <si>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</si>
  <si>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</si>
  <si>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</si>
  <si>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</si>
  <si>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</si>
  <si>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</si>
  <si>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</si>
  <si>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</si>
  <si>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</si>
  <si>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</si>
  <si>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</si>
  <si>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</si>
  <si>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</si>
  <si>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</si>
  <si>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</si>
  <si>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</si>
  <si>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</si>
  <si>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</si>
  <si>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</si>
  <si>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</si>
  <si>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</si>
  <si>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</si>
  <si>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</si>
  <si>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</si>
  <si>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</si>
  <si>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</si>
  <si>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</si>
  <si>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</si>
  <si>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</si>
  <si>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</si>
  <si>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</si>
  <si>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</si>
  <si>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</si>
  <si>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</si>
  <si>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</si>
  <si>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</si>
  <si>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</si>
  <si>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</si>
  <si>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</si>
  <si>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</si>
  <si>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</si>
  <si>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</si>
  <si>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</si>
  <si>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</si>
  <si>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</si>
  <si>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</si>
  <si>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</si>
  <si>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</si>
  <si>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</si>
  <si>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</si>
  <si>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</si>
  <si>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</si>
  <si>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</si>
  <si>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</si>
  <si>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</si>
  <si>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</si>
  <si>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</si>
  <si>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</si>
  <si>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</si>
  <si>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</si>
  <si>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</si>
  <si>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</si>
  <si>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</si>
  <si>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</si>
  <si>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</si>
  <si>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</si>
  <si>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</si>
  <si>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</si>
  <si>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</si>
  <si>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</si>
  <si>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</si>
  <si>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</si>
  <si>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</si>
  <si>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</si>
  <si>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</si>
  <si>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</si>
  <si>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</si>
  <si>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</si>
  <si>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</si>
  <si>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</si>
  <si>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</si>
  <si>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</si>
  <si>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</si>
  <si>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</si>
  <si>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</si>
  <si>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</si>
  <si>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</si>
  <si>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</si>
  <si>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</si>
  <si>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</si>
  <si>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</si>
  <si>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</si>
  <si>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</si>
  <si>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</si>
  <si>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</si>
  <si>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</si>
  <si>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</si>
  <si>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</si>
  <si>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</si>
  <si>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</si>
  <si>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</si>
  <si>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</si>
  <si>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</si>
  <si>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</si>
  <si>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</si>
  <si>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</si>
  <si>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</si>
  <si>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</si>
  <si>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</si>
  <si>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</si>
  <si>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</si>
  <si>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</si>
  <si>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</si>
  <si>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</si>
  <si>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</si>
  <si>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</si>
  <si>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</si>
  <si>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</si>
  <si>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</si>
  <si>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</si>
  <si>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</si>
  <si>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</si>
  <si>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</si>
  <si>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</si>
  <si>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</si>
  <si>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</si>
  <si>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</si>
  <si>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</si>
  <si>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</si>
  <si>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</si>
  <si>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</si>
  <si>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</si>
  <si>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</si>
  <si>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</si>
  <si>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</si>
  <si>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</si>
  <si>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</si>
  <si>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</si>
  <si>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</si>
  <si>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</si>
  <si>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</si>
  <si>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</si>
  <si>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</si>
  <si>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</si>
  <si>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</si>
  <si>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</si>
  <si>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</si>
  <si>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</si>
  <si>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</si>
  <si>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</si>
  <si>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</si>
  <si>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</si>
  <si>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</si>
  <si>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</si>
  <si>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</si>
  <si>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</si>
  <si>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</si>
  <si>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</si>
  <si>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</si>
  <si>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</si>
  <si>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</si>
  <si>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</si>
  <si>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</si>
  <si>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</si>
  <si>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</si>
  <si>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</si>
  <si>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</si>
  <si>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</si>
  <si>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</si>
  <si>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</si>
  <si>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</si>
  <si>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</si>
  <si>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</si>
  <si>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</si>
  <si>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</si>
  <si>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</si>
  <si>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</si>
  <si>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</si>
  <si>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</si>
  <si>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</si>
  <si>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</si>
  <si>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</si>
  <si>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</si>
  <si>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</si>
  <si>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</si>
  <si>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</si>
  <si>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</si>
  <si>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</si>
  <si>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</si>
  <si>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</si>
  <si>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</si>
  <si>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</si>
  <si>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</si>
  <si>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</si>
  <si>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</si>
  <si>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</si>
  <si>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</si>
  <si>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</si>
  <si>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</si>
  <si>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</si>
  <si>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</si>
  <si>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</si>
  <si>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</si>
  <si>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</si>
  <si>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</si>
  <si>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</si>
  <si>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</si>
  <si>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</si>
  <si>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</si>
  <si>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</si>
  <si>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</si>
  <si>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</si>
  <si>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</si>
  <si>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</si>
  <si>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</si>
  <si>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</si>
  <si>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</si>
  <si>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</si>
  <si>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</si>
  <si>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</si>
  <si>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</si>
  <si>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</si>
  <si>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</si>
  <si>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</si>
  <si>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</si>
  <si>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</si>
  <si>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</si>
  <si>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</si>
  <si>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</si>
  <si>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</si>
  <si>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</si>
  <si>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</si>
  <si>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</si>
  <si>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</si>
  <si>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</si>
  <si>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</si>
  <si>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</si>
  <si>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</si>
  <si>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</si>
  <si>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</si>
  <si>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</si>
  <si>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</si>
  <si>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</si>
  <si>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</si>
  <si>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</si>
  <si>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</si>
  <si>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</si>
  <si>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</si>
  <si>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</si>
  <si>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</si>
  <si>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</si>
  <si>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</si>
  <si>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</si>
  <si>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</si>
  <si>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</si>
  <si>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</si>
  <si>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</si>
  <si>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</si>
  <si>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</si>
  <si>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</si>
  <si>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</si>
  <si>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</si>
  <si>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</si>
  <si>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</si>
  <si>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</si>
  <si>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</si>
  <si>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</si>
  <si>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</si>
  <si>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</si>
  <si>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</si>
  <si>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</si>
  <si>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</si>
  <si>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</si>
  <si>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</si>
  <si>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</si>
  <si>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</si>
  <si>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</si>
  <si>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</si>
  <si>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</si>
  <si>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</si>
  <si>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</si>
  <si>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</si>
  <si>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</si>
  <si>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</si>
  <si>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</si>
  <si>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</si>
  <si>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</si>
  <si>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</si>
  <si>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</si>
  <si>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</si>
  <si>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</si>
  <si>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</si>
  <si>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</si>
  <si>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</si>
  <si>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</si>
  <si>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</si>
  <si>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</si>
  <si>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</si>
  <si>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</si>
  <si>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</si>
  <si>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</si>
  <si>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</si>
  <si>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</si>
  <si>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</si>
  <si>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</si>
  <si>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</si>
  <si>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</si>
  <si>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</si>
  <si>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</si>
  <si>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</si>
  <si>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</si>
  <si>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</si>
  <si>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</si>
  <si>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</si>
  <si>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</si>
  <si>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</si>
  <si>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</si>
  <si>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</si>
  <si>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</si>
  <si>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</si>
  <si>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</si>
  <si>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</si>
  <si>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</si>
  <si>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</si>
  <si>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</si>
  <si>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</si>
  <si>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</si>
  <si>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</si>
  <si>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</si>
  <si>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</si>
  <si>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</si>
  <si>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</si>
  <si>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</si>
  <si>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</si>
  <si>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</si>
  <si>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</si>
  <si>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</si>
  <si>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</si>
  <si>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</si>
  <si>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</si>
  <si>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</si>
  <si>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</si>
  <si>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</si>
  <si>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</si>
  <si>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</si>
  <si>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</si>
  <si>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</si>
  <si>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</si>
  <si>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</si>
  <si>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</si>
  <si>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</si>
  <si>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</si>
  <si>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</si>
  <si>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</si>
  <si>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</si>
  <si>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</si>
  <si>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</si>
  <si>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</si>
  <si>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</si>
  <si>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</si>
  <si>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</si>
  <si>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</si>
  <si>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</si>
  <si>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</si>
  <si>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</si>
  <si>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</si>
  <si>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</si>
  <si>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</si>
  <si>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</si>
  <si>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</si>
  <si>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</si>
  <si>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</si>
  <si>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</si>
  <si>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</si>
  <si>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</si>
  <si>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</si>
  <si>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</si>
  <si>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</si>
  <si>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</si>
  <si>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</si>
  <si>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</si>
  <si>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</si>
  <si>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</si>
  <si>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</si>
  <si>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</si>
  <si>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</si>
  <si>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</si>
  <si>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</si>
  <si>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</si>
  <si>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</si>
  <si>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</si>
  <si>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</si>
  <si>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</si>
  <si>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</si>
  <si>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</si>
  <si>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</si>
  <si>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</si>
  <si>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</si>
  <si>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</si>
  <si>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</si>
  <si>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</si>
  <si>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</si>
  <si>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</si>
  <si>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</si>
  <si>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</si>
  <si>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</si>
  <si>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</si>
  <si>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</si>
  <si>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</si>
  <si>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</si>
  <si>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</si>
  <si>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</si>
  <si>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</si>
  <si>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</si>
  <si>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</si>
  <si>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</si>
  <si>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</si>
  <si>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</si>
  <si>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</si>
  <si>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</si>
  <si>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</si>
  <si>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</si>
  <si>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</si>
  <si>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</si>
  <si>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</si>
  <si>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</si>
  <si>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</si>
  <si>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</si>
  <si>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</si>
  <si>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</si>
  <si>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</si>
  <si>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</si>
  <si>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</si>
  <si>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</si>
  <si>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</si>
  <si>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</si>
  <si>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</si>
  <si>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</si>
  <si>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</si>
  <si>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</si>
  <si>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</si>
  <si>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</si>
  <si>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</si>
  <si>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</si>
  <si>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</si>
  <si>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</si>
  <si>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</si>
  <si>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</si>
  <si>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</si>
  <si>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</si>
  <si>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</si>
  <si>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</si>
  <si>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</si>
  <si>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</si>
  <si>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</si>
  <si>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</si>
  <si>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</si>
  <si>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</si>
  <si>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</si>
  <si>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</si>
  <si>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</si>
  <si>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</si>
  <si>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</si>
  <si>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</si>
  <si>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</si>
  <si>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</si>
  <si>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</si>
  <si>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</si>
  <si>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</si>
  <si>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</si>
  <si>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</si>
  <si>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</si>
  <si>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</si>
  <si>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</si>
  <si>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</si>
  <si>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</si>
  <si>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</si>
  <si>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</si>
  <si>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</si>
  <si>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</si>
  <si>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</si>
  <si>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</si>
  <si>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</si>
  <si>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</si>
  <si>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</si>
  <si>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</si>
  <si>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</si>
  <si>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</si>
  <si>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</si>
  <si>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</si>
  <si>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</si>
  <si>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</si>
  <si>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</si>
  <si>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</si>
  <si>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</si>
  <si>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</si>
  <si>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</si>
  <si>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</si>
  <si>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</si>
  <si>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</si>
  <si>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</si>
  <si>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</si>
  <si>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</si>
  <si>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</si>
  <si>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</si>
  <si>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</si>
  <si>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</si>
  <si>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</si>
  <si>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</si>
  <si>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</si>
  <si>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</si>
  <si>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</si>
  <si>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</si>
  <si>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</si>
  <si>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</si>
  <si>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</si>
  <si>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</si>
  <si>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</si>
  <si>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</si>
  <si>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</si>
  <si>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</si>
  <si>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</si>
  <si>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</si>
  <si>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</si>
  <si>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</si>
  <si>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</si>
  <si>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</si>
  <si>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</si>
  <si>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</si>
  <si>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</si>
  <si>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</si>
  <si>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</si>
  <si>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</si>
  <si>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</si>
  <si>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</si>
  <si>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</si>
  <si>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</si>
  <si>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</si>
  <si>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</si>
  <si>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</si>
  <si>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</si>
  <si>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</si>
  <si>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</si>
  <si>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</si>
  <si>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</si>
  <si>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</si>
  <si>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</si>
  <si>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</si>
  <si>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</si>
  <si>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</si>
  <si>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</si>
  <si>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</si>
  <si>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</si>
  <si>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</si>
  <si>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</si>
  <si>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</si>
  <si>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</si>
  <si>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</si>
  <si>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</si>
  <si>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</si>
  <si>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</si>
  <si>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</si>
  <si>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</si>
  <si>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</si>
  <si>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</si>
  <si>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</si>
  <si>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</si>
  <si>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</si>
  <si>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</si>
  <si>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</si>
  <si>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</si>
  <si>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</si>
  <si>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</si>
  <si>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</si>
  <si>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</si>
  <si>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</si>
  <si>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</si>
  <si>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</si>
  <si>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</si>
  <si>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</si>
  <si>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</si>
  <si>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</si>
  <si>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</si>
  <si>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</si>
  <si>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</si>
  <si>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</si>
  <si>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</si>
  <si>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</si>
  <si>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</si>
  <si>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</si>
  <si>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</si>
  <si>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</si>
  <si>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</si>
  <si>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</si>
  <si>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</si>
  <si>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</si>
  <si>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</si>
  <si>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</si>
  <si>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</si>
  <si>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</si>
  <si>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</si>
  <si>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</si>
  <si>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</si>
  <si>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</si>
  <si>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</si>
  <si>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</si>
  <si>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</si>
  <si>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</si>
  <si>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</si>
  <si>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</si>
  <si>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</si>
  <si>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</si>
  <si>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</si>
  <si>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</si>
  <si>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</si>
  <si>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</si>
  <si>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</si>
  <si>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</si>
  <si>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</si>
  <si>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</si>
  <si>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</si>
  <si>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</si>
  <si>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</si>
  <si>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</si>
  <si>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</si>
  <si>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</si>
  <si>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</si>
  <si>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</si>
  <si>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</si>
  <si>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</si>
  <si>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</si>
  <si>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</si>
  <si>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</si>
  <si>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</si>
  <si>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</si>
  <si>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</si>
  <si>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</si>
  <si>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</si>
  <si>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</si>
  <si>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</si>
  <si>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</si>
  <si>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</si>
  <si>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</si>
  <si>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</si>
  <si>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</si>
  <si>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</si>
  <si>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</si>
  <si>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</si>
  <si>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</si>
  <si>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</si>
  <si>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</si>
  <si>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</si>
  <si>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</si>
  <si>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</si>
  <si>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</si>
  <si>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</si>
  <si>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</si>
  <si>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</si>
  <si>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</si>
  <si>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</si>
  <si>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</si>
  <si>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</si>
  <si>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</si>
  <si>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</si>
  <si>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</si>
  <si>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</si>
  <si>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</si>
  <si>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</si>
  <si>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</si>
  <si>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</si>
  <si>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</si>
  <si>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</si>
  <si>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</si>
  <si>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</si>
  <si>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</si>
  <si>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</si>
  <si>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</si>
  <si>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</si>
  <si>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</si>
  <si>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</si>
  <si>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</si>
  <si>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</si>
  <si>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</si>
  <si>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</si>
  <si>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</si>
  <si>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</si>
  <si>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</si>
  <si>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</si>
  <si>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</si>
  <si>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</si>
  <si>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</si>
  <si>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</si>
  <si>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</si>
  <si>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</si>
  <si>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</si>
  <si>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</si>
  <si>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</si>
  <si>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</si>
  <si>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</si>
  <si>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</si>
  <si>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</si>
  <si>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</si>
  <si>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</si>
  <si>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</si>
  <si>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</si>
  <si>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</si>
  <si>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</si>
  <si>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</si>
  <si>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</si>
  <si>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</si>
  <si>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</si>
  <si>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</si>
  <si>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</si>
  <si>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</si>
  <si>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</si>
  <si>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</si>
  <si>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</si>
  <si>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</si>
  <si>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</si>
  <si>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</si>
  <si>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</si>
  <si>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</si>
  <si>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</si>
  <si>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</si>
  <si>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</si>
  <si>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</si>
  <si>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</si>
  <si>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</si>
  <si>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</si>
  <si>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</si>
  <si>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</si>
  <si>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</si>
  <si>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</si>
  <si>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</si>
  <si>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</si>
  <si>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</si>
  <si>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</si>
  <si>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</si>
  <si>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</si>
  <si>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</si>
  <si>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</si>
  <si>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</si>
  <si>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</si>
  <si>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</si>
  <si>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</si>
  <si>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</si>
  <si>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</si>
  <si>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</si>
  <si>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</si>
  <si>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</si>
  <si>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</si>
  <si>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</si>
  <si>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</si>
  <si>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</si>
  <si>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</si>
  <si>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</si>
  <si>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</si>
  <si>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</si>
  <si>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</si>
  <si>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</si>
  <si>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</si>
  <si>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</si>
  <si>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</si>
  <si>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</si>
  <si>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</si>
  <si>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</si>
  <si>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</si>
  <si>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</si>
  <si>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</si>
  <si>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</si>
  <si>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</si>
  <si>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</si>
  <si>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</si>
  <si>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</si>
  <si>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</si>
  <si>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</si>
  <si>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</si>
  <si>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</si>
  <si>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</si>
  <si>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</si>
  <si>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</si>
  <si>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</si>
  <si>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</si>
  <si>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</si>
  <si>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</si>
  <si>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</si>
  <si>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</si>
  <si>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</si>
  <si>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</si>
  <si>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</si>
  <si>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</si>
  <si>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</si>
  <si>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</si>
  <si>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</si>
  <si>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</si>
  <si>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</si>
  <si>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</si>
  <si>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</si>
  <si>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</si>
  <si>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</si>
  <si>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</si>
  <si>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</si>
  <si>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</si>
  <si>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</si>
  <si>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</si>
  <si>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</si>
  <si>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</si>
  <si>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</si>
  <si>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</si>
  <si>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</si>
  <si>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</si>
  <si>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</si>
  <si>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</si>
  <si>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</si>
  <si>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</si>
  <si>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</si>
  <si>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</si>
  <si>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</si>
  <si>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</si>
  <si>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</si>
  <si>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</si>
  <si>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</si>
  <si>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</si>
  <si>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</si>
  <si>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</si>
  <si>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</si>
  <si>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</si>
  <si>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</si>
  <si>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</si>
  <si>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</si>
  <si>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</si>
  <si>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</si>
  <si>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</si>
  <si>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</si>
  <si>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</si>
  <si>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</si>
  <si>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</si>
  <si>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</si>
  <si>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</si>
  <si>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</si>
  <si>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</si>
  <si>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</si>
  <si>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</si>
  <si>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</si>
  <si>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</si>
  <si>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</si>
  <si>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</si>
  <si>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</si>
  <si>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</si>
  <si>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</si>
  <si>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</si>
  <si>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</si>
  <si>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</si>
  <si>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</si>
  <si>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</si>
  <si>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</si>
  <si>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</si>
  <si>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</si>
  <si>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</si>
  <si>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</si>
  <si>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</si>
  <si>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</si>
  <si>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</si>
  <si>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</si>
  <si>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</si>
  <si>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</si>
  <si>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</si>
  <si>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</si>
  <si>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</si>
  <si>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</si>
  <si>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</si>
  <si>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</si>
  <si>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</si>
  <si>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</si>
  <si>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</si>
  <si>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</si>
  <si>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</si>
  <si>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</si>
  <si>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</si>
  <si>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</si>
  <si>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</si>
  <si>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</si>
  <si>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</si>
  <si>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</si>
  <si>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</si>
  <si>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</si>
  <si>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</si>
  <si>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</si>
  <si>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</si>
  <si>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</si>
  <si>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</si>
  <si>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</si>
  <si>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</si>
  <si>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</si>
  <si>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</si>
  <si>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</si>
  <si>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</si>
  <si>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</si>
  <si>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</si>
  <si>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</si>
  <si>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</si>
  <si>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</si>
  <si>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</si>
  <si>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</si>
  <si>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</si>
  <si>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</si>
  <si>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</si>
  <si>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</si>
  <si>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</si>
  <si>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</si>
  <si>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</si>
  <si>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</si>
  <si>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</si>
  <si>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</si>
  <si>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</si>
  <si>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</si>
  <si>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</si>
  <si>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</si>
  <si>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</si>
  <si>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</si>
  <si>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</si>
  <si>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</si>
  <si>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</si>
  <si>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</si>
  <si>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</si>
  <si>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</si>
  <si>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</si>
  <si>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</si>
  <si>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</si>
  <si>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</si>
  <si>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</si>
  <si>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</si>
  <si>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</si>
  <si>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</si>
  <si>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</si>
  <si>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</si>
  <si>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</si>
  <si>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</si>
  <si>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</si>
  <si>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</si>
  <si>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</si>
  <si>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</si>
  <si>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</si>
  <si>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</si>
  <si>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</si>
  <si>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</si>
  <si>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</si>
  <si>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</si>
  <si>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</si>
  <si>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</si>
  <si>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</si>
  <si>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</si>
  <si>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</si>
  <si>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</si>
  <si>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</si>
  <si>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</si>
  <si>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</si>
  <si>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</si>
  <si>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</si>
  <si>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</si>
  <si>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</si>
  <si>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</si>
  <si>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</si>
  <si>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</si>
  <si>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</si>
  <si>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</si>
  <si>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</si>
  <si>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</si>
  <si>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</si>
  <si>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</si>
  <si>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</si>
  <si>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</si>
  <si>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</si>
  <si>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</si>
  <si>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</si>
  <si>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</si>
  <si>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</si>
  <si>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</si>
  <si>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</si>
  <si>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</si>
  <si>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</si>
  <si>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</si>
  <si>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</si>
  <si>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</si>
  <si>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</si>
  <si>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</si>
  <si>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</si>
  <si>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</si>
  <si>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</si>
  <si>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</si>
  <si>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</si>
  <si>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</si>
  <si>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</si>
  <si>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</si>
  <si>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</si>
  <si>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</si>
  <si>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</si>
  <si>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</si>
  <si>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</si>
  <si>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</si>
  <si>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</si>
  <si>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</si>
  <si>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</si>
  <si>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</si>
  <si>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</si>
  <si>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</si>
  <si>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</si>
  <si>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</si>
  <si>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</si>
  <si>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</si>
  <si>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</si>
  <si>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</si>
  <si>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</si>
  <si>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</si>
  <si>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</si>
  <si>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</si>
  <si>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</si>
  <si>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</si>
  <si>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</si>
  <si>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</si>
  <si>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</si>
  <si>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</si>
  <si>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</si>
  <si>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</si>
  <si>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</si>
  <si>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</si>
  <si>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</si>
  <si>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</si>
  <si>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</si>
  <si>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</si>
  <si>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</si>
  <si>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</si>
  <si>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</si>
  <si>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</si>
  <si>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</si>
  <si>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</si>
  <si>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</si>
  <si>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</si>
  <si>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</si>
  <si>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</si>
  <si>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</si>
  <si>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</si>
  <si>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</si>
  <si>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</si>
  <si>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</si>
  <si>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</si>
  <si>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</si>
  <si>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</si>
  <si>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</si>
  <si>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</si>
  <si>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</si>
  <si>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</si>
  <si>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</si>
  <si>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</si>
  <si>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</si>
  <si>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</si>
  <si>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</si>
  <si>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</si>
  <si>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</si>
  <si>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</si>
  <si>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</si>
  <si>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</si>
  <si>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</si>
  <si>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</si>
  <si>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</si>
  <si>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</si>
  <si>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</si>
  <si>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</si>
  <si>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</si>
  <si>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</si>
  <si>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</si>
  <si>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</si>
  <si>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</si>
  <si>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</si>
  <si>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</si>
  <si>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</si>
  <si>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</si>
  <si>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</si>
  <si>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</si>
  <si>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</si>
  <si>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</si>
  <si>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</si>
  <si>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</si>
  <si>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</si>
  <si>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</si>
  <si>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</si>
  <si>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</si>
  <si>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</si>
  <si>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</si>
  <si>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</si>
  <si>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</si>
  <si>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</si>
  <si>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</si>
  <si>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</si>
  <si>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</si>
  <si>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</si>
  <si>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</si>
  <si>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</si>
  <si>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</si>
  <si>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</si>
  <si>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</si>
  <si>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</si>
  <si>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</si>
  <si>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</si>
  <si>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</si>
  <si>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</si>
  <si>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</si>
  <si>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</si>
  <si>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</si>
  <si>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</si>
  <si>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</si>
  <si>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</si>
  <si>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</si>
  <si>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</si>
  <si>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</si>
  <si>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</si>
  <si>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</si>
  <si>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</si>
  <si>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</si>
  <si>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</si>
  <si>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</si>
  <si>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</si>
  <si>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</si>
  <si>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</si>
  <si>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</si>
  <si>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</si>
  <si>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</si>
  <si>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</si>
  <si>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</si>
  <si>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</si>
  <si>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</si>
  <si>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</si>
  <si>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</si>
  <si>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</si>
  <si>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</si>
  <si>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</si>
  <si>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</si>
  <si>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</si>
  <si>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</si>
  <si>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</si>
  <si>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</si>
  <si>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</si>
  <si>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</si>
  <si>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</si>
  <si>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</si>
  <si>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</si>
  <si>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</si>
  <si>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</si>
  <si>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</si>
  <si>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</si>
  <si>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</si>
  <si>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</si>
  <si>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</si>
  <si>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</si>
  <si>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</si>
  <si>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</si>
  <si>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</si>
  <si>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</si>
  <si>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</si>
  <si>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</si>
  <si>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</si>
  <si>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</si>
  <si>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</si>
  <si>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</si>
  <si>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</si>
  <si>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</si>
  <si>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</si>
  <si>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</si>
  <si>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</si>
  <si>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</si>
  <si>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</si>
  <si>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</si>
  <si>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</si>
  <si>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</si>
  <si>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</si>
  <si>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</si>
  <si>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</si>
  <si>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</si>
  <si>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</si>
  <si>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</si>
  <si>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</si>
  <si>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</si>
  <si>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</si>
  <si>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</si>
  <si>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</si>
  <si>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</si>
  <si>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</si>
  <si>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</si>
  <si>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</si>
  <si>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</si>
  <si>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</si>
  <si>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</si>
  <si>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</si>
  <si>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</si>
  <si>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</si>
  <si>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</si>
  <si>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</si>
  <si>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</si>
  <si>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</si>
  <si>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</si>
  <si>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</si>
  <si>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</si>
  <si>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</si>
  <si>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</si>
  <si>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</si>
  <si>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</si>
  <si>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</si>
  <si>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</si>
  <si>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</si>
  <si>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</si>
  <si>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</si>
  <si>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</si>
  <si>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</si>
  <si>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</si>
  <si>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</si>
  <si>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</si>
  <si>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</si>
  <si>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</si>
  <si>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</si>
  <si>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</si>
  <si>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</si>
  <si>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</si>
  <si>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</si>
  <si>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</si>
  <si>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</si>
  <si>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</si>
  <si>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</si>
  <si>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</si>
  <si>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</si>
  <si>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</si>
  <si>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</si>
  <si>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</si>
  <si>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</si>
  <si>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</si>
  <si>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</si>
  <si>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</si>
  <si>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</si>
  <si>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</si>
  <si>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</si>
  <si>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</si>
  <si>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</si>
  <si>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</si>
  <si>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</si>
  <si>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</si>
  <si>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</si>
  <si>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</si>
  <si>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</si>
  <si>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</si>
  <si>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</si>
  <si>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</si>
  <si>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</si>
  <si>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</si>
  <si>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</si>
  <si>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</si>
  <si>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</si>
  <si>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</si>
  <si>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</si>
  <si>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</si>
  <si>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</si>
  <si>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</si>
  <si>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</si>
  <si>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</si>
  <si>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</si>
  <si>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</si>
  <si>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</si>
  <si>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</si>
  <si>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</si>
  <si>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</si>
  <si>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</si>
  <si>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</si>
  <si>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</si>
  <si>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</si>
  <si>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</si>
  <si>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</si>
  <si>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</si>
  <si>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</si>
  <si>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</si>
  <si>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</si>
  <si>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</si>
  <si>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</si>
  <si>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</si>
  <si>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</si>
  <si>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</si>
  <si>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</si>
  <si>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</si>
  <si>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</si>
  <si>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</si>
  <si>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</si>
  <si>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</si>
  <si>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</si>
  <si>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</si>
  <si>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</si>
  <si>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</si>
  <si>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</si>
  <si>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</si>
  <si>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</si>
  <si>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</si>
  <si>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</si>
  <si>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</si>
  <si>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</si>
  <si>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</si>
  <si>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</si>
  <si>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</si>
  <si>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</si>
  <si>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</si>
  <si>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</si>
  <si>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</si>
  <si>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</si>
  <si>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</si>
  <si>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</si>
  <si>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</si>
  <si>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</si>
  <si>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</si>
  <si>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</si>
  <si>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</si>
  <si>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</si>
  <si>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</si>
  <si>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</si>
  <si>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</si>
  <si>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</si>
  <si>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</si>
  <si>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</si>
  <si>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</si>
  <si>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</si>
  <si>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</si>
  <si>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</si>
  <si>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</si>
  <si>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</si>
  <si>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</si>
  <si>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</si>
  <si>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</si>
  <si>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</si>
  <si>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</si>
  <si>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</si>
  <si>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</si>
  <si>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</si>
  <si>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</si>
  <si>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</si>
  <si>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</si>
  <si>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</si>
  <si>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</si>
  <si>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</si>
  <si>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</si>
  <si>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</si>
  <si>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</si>
  <si>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</si>
  <si>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</si>
  <si>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</si>
  <si>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</si>
  <si>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</si>
  <si>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</si>
  <si>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</si>
  <si>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</si>
  <si>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</si>
  <si>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</si>
  <si>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</si>
  <si>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</si>
  <si>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</si>
  <si>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</si>
  <si>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</si>
  <si>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</si>
  <si>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</si>
  <si>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</si>
  <si>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</si>
  <si>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</si>
  <si>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</si>
  <si>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</si>
  <si>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</si>
  <si>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</si>
  <si>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</si>
  <si>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</si>
  <si>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</si>
  <si>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</si>
  <si>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</si>
  <si>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</si>
  <si>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</si>
  <si>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</si>
  <si>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</si>
  <si>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</si>
  <si>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</si>
  <si>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</si>
  <si>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</si>
  <si>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</si>
  <si>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</si>
  <si>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</si>
  <si>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</si>
  <si>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</si>
  <si>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</si>
  <si>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</si>
  <si>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</si>
  <si>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</si>
  <si>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</si>
  <si>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</si>
  <si>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</si>
  <si>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</si>
  <si>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</si>
  <si>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</si>
  <si>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</si>
  <si>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</si>
  <si>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</si>
  <si>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</si>
  <si>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</si>
  <si>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</si>
  <si>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</si>
  <si>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</si>
  <si>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</si>
  <si>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</si>
  <si>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</si>
  <si>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</si>
  <si>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</si>
  <si>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</si>
  <si>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</si>
  <si>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</si>
  <si>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</si>
  <si>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</si>
  <si>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</si>
  <si>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</si>
  <si>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</si>
  <si>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</si>
  <si>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</si>
  <si>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</si>
  <si>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</si>
  <si>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</si>
  <si>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</si>
  <si>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</si>
  <si>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</si>
  <si>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</si>
  <si>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</si>
  <si>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</si>
  <si>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</si>
  <si>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</si>
  <si>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</si>
  <si>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</si>
  <si>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</si>
  <si>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</si>
  <si>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</si>
  <si>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</si>
  <si>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</si>
  <si>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</si>
  <si>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</si>
  <si>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</si>
  <si>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</si>
  <si>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</si>
  <si>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</si>
  <si>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</si>
  <si>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</si>
  <si>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</si>
  <si>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</si>
  <si>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</si>
  <si>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</si>
  <si>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</si>
  <si>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</si>
  <si>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</si>
  <si>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</si>
  <si>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</si>
  <si>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</si>
  <si>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</si>
  <si>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</si>
  <si>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</si>
  <si>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</si>
  <si>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</si>
  <si>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</si>
  <si>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</si>
  <si>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</si>
  <si>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</si>
  <si>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</si>
  <si>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</si>
  <si>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</si>
  <si>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</si>
  <si>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</si>
  <si>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</si>
  <si>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</si>
  <si>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</si>
  <si>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</si>
  <si>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</si>
  <si>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</si>
  <si>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</si>
  <si>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</si>
  <si>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</si>
  <si>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</si>
  <si>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</si>
  <si>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</si>
  <si>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</si>
  <si>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</si>
  <si>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</si>
  <si>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</si>
  <si>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</si>
  <si>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</si>
  <si>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</si>
  <si>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</si>
  <si>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</si>
  <si>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</si>
  <si>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</si>
  <si>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</si>
  <si>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</si>
  <si>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</si>
  <si>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</si>
  <si>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</si>
  <si>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</si>
  <si>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</si>
  <si>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</si>
  <si>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</si>
  <si>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</si>
  <si>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</si>
  <si>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</si>
  <si>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</si>
  <si>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</si>
  <si>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</si>
  <si>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</si>
  <si>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</si>
  <si>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</si>
  <si>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</si>
  <si>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</si>
  <si>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</si>
  <si>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</si>
  <si>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</si>
  <si>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</si>
  <si>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</si>
  <si>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</si>
  <si>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</si>
  <si>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</si>
  <si>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</si>
  <si>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</si>
  <si>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</si>
  <si>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</si>
  <si>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</si>
  <si>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</si>
  <si>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</si>
  <si>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</si>
  <si>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</si>
  <si>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</si>
  <si>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</si>
  <si>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</si>
  <si>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</si>
  <si>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</si>
  <si>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</si>
  <si>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</si>
  <si>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</si>
  <si>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</si>
  <si>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</si>
  <si>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</si>
  <si>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</si>
  <si>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</si>
  <si>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</si>
  <si>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</si>
  <si>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</si>
  <si>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</si>
  <si>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</si>
  <si>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</si>
  <si>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</si>
  <si>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</si>
  <si>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</si>
  <si>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</si>
  <si>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</si>
  <si>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</si>
  <si>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</si>
  <si>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</si>
  <si>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</si>
  <si>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</si>
  <si>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</si>
  <si>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</si>
  <si>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</si>
  <si>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</si>
  <si>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</si>
  <si>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</si>
  <si>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</si>
  <si>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</si>
  <si>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</si>
  <si>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</si>
  <si>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</si>
  <si>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</si>
  <si>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</si>
  <si>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</si>
  <si>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</si>
  <si>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</si>
  <si>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</si>
  <si>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</si>
  <si>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</si>
  <si>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</si>
  <si>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</si>
  <si>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</si>
  <si>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</si>
  <si>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</si>
  <si>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</si>
  <si>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</si>
  <si>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</si>
  <si>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</si>
  <si>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</si>
  <si>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</si>
  <si>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</si>
  <si>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</si>
  <si>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</si>
  <si>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</si>
  <si>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</si>
  <si>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</si>
  <si>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</si>
  <si>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</si>
  <si>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</si>
  <si>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</si>
  <si>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</si>
  <si>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</si>
  <si>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</si>
  <si>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</si>
  <si>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</si>
  <si>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</si>
  <si>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</si>
  <si>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</si>
  <si>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</si>
  <si>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</si>
  <si>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</si>
  <si>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</si>
  <si>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</si>
  <si>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</si>
  <si>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</si>
  <si>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</si>
  <si>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</si>
  <si>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</si>
  <si>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</si>
  <si>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</si>
  <si>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</si>
  <si>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</si>
  <si>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</si>
  <si>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</si>
  <si>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</si>
  <si>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</si>
  <si>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</si>
  <si>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</si>
  <si>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</si>
  <si>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</si>
  <si>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</si>
  <si>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</si>
  <si>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</si>
  <si>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</si>
  <si>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</si>
  <si>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</si>
  <si>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</si>
  <si>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</si>
  <si>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</si>
  <si>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</si>
  <si>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</si>
  <si>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</si>
  <si>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</si>
  <si>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</si>
  <si>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</si>
  <si>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</si>
  <si>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</si>
  <si>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</si>
  <si>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</si>
  <si>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</si>
  <si>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</si>
  <si>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</si>
  <si>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</si>
  <si>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</si>
  <si>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</si>
  <si>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</si>
  <si>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</si>
  <si>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</si>
  <si>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</si>
  <si>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</si>
  <si>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</si>
  <si>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</si>
  <si>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</si>
  <si>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</si>
  <si>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</si>
  <si>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</si>
  <si>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</si>
  <si>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</si>
  <si>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</si>
  <si>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</si>
  <si>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</si>
  <si>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</si>
  <si>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</si>
  <si>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</si>
  <si>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</si>
  <si>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</si>
  <si>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</si>
  <si>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</si>
  <si>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</si>
  <si>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</si>
  <si>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</si>
  <si>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</si>
  <si>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</si>
  <si>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</si>
  <si>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</si>
  <si>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</si>
  <si>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</si>
  <si>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</si>
  <si>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</si>
  <si>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</si>
  <si>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</si>
  <si>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</si>
  <si>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</si>
  <si>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</si>
  <si>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</si>
  <si>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</si>
  <si>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</si>
  <si>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</si>
  <si>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</si>
  <si>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</si>
  <si>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</si>
  <si>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</si>
  <si>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</si>
  <si>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</si>
  <si>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</si>
  <si>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</si>
  <si>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</si>
  <si>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</si>
  <si>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</si>
  <si>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</si>
  <si>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</si>
  <si>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</si>
  <si>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</si>
  <si>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</si>
  <si>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</si>
  <si>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</si>
  <si>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</si>
  <si>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</si>
  <si>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</si>
  <si>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</si>
  <si>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</si>
  <si>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</si>
  <si>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</si>
  <si>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</si>
  <si>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</si>
  <si>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</si>
  <si>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</si>
  <si>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</si>
  <si>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</si>
  <si>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</si>
  <si>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</si>
  <si>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</si>
  <si>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</si>
  <si>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</si>
  <si>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</si>
  <si>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</si>
  <si>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</si>
  <si>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</si>
  <si>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</si>
  <si>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</si>
  <si>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</si>
  <si>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</si>
  <si>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</si>
  <si>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</si>
  <si>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</si>
  <si>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</si>
  <si>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</si>
  <si>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</si>
  <si>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</si>
  <si>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</si>
  <si>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</si>
  <si>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</si>
  <si>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</si>
  <si>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</si>
  <si>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</si>
  <si>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</si>
  <si>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</si>
  <si>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</si>
  <si>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</si>
  <si>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</si>
  <si>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</si>
  <si>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</si>
  <si>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</si>
  <si>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</si>
  <si>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</si>
  <si>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</si>
  <si>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</si>
  <si>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</si>
  <si>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</si>
  <si>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</si>
  <si>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</si>
  <si>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</si>
  <si>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</si>
  <si>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</si>
  <si>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</si>
  <si>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</si>
  <si>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</si>
  <si>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</si>
  <si>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</si>
  <si>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</si>
  <si>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</si>
  <si>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</si>
  <si>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</si>
  <si>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</si>
  <si>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</si>
  <si>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</si>
  <si>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</si>
  <si>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</si>
  <si>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</si>
  <si>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</si>
  <si>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</si>
  <si>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</si>
  <si>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</si>
  <si>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</si>
  <si>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</si>
  <si>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</si>
  <si>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</si>
  <si>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</si>
  <si>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</si>
  <si>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</si>
  <si>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</si>
  <si>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</si>
  <si>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</si>
  <si>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</si>
  <si>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</si>
  <si>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</si>
  <si>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</si>
  <si>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</si>
  <si>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</si>
  <si>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</si>
  <si>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</si>
  <si>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</si>
  <si>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</si>
  <si>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</si>
  <si>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</si>
  <si>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</si>
  <si>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</si>
  <si>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</si>
  <si>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</si>
  <si>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</si>
  <si>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</si>
  <si>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</si>
  <si>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</si>
  <si>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</si>
  <si>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</si>
  <si>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</si>
  <si>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</si>
  <si>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</si>
  <si>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</si>
  <si>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</si>
  <si>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</si>
  <si>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</si>
  <si>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</si>
  <si>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</si>
  <si>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</si>
  <si>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</si>
  <si>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</si>
  <si>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</si>
  <si>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</si>
  <si>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</si>
  <si>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</si>
  <si>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</si>
  <si>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</si>
  <si>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</si>
  <si>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</si>
  <si>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</si>
  <si>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</si>
  <si>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</si>
  <si>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</si>
  <si>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</si>
  <si>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</si>
  <si>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</si>
  <si>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</si>
  <si>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</si>
  <si>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</si>
  <si>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</si>
  <si>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</si>
  <si>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</si>
  <si>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</si>
  <si>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</si>
  <si>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</si>
  <si>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</si>
  <si>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</si>
  <si>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</si>
  <si>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</si>
  <si>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</si>
  <si>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</si>
  <si>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</si>
  <si>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</si>
  <si>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</si>
  <si>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</si>
  <si>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</si>
  <si>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</si>
  <si>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</si>
  <si>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</si>
  <si>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</si>
  <si>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</si>
  <si>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</si>
  <si>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</si>
  <si>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</si>
  <si>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</si>
  <si>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</si>
  <si>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</si>
  <si>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</si>
  <si>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</si>
  <si>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</si>
  <si>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</si>
  <si>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</si>
  <si>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</si>
  <si>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</si>
  <si>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</si>
  <si>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</si>
  <si>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</si>
  <si>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</si>
  <si>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</si>
  <si>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</si>
  <si>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</si>
  <si>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</si>
  <si>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</si>
  <si>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</si>
  <si>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</si>
  <si>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</si>
  <si>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</si>
  <si>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</si>
  <si>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</si>
  <si>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</si>
  <si>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</si>
  <si>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</si>
  <si>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</si>
  <si>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</si>
  <si>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</si>
  <si>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</si>
  <si>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</si>
  <si>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</si>
  <si>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</si>
  <si>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</si>
  <si>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</si>
  <si>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</si>
  <si>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</si>
  <si>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</si>
  <si>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</si>
  <si>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</si>
  <si>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</si>
  <si>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</si>
  <si>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</si>
  <si>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</si>
  <si>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</si>
  <si>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</si>
  <si>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</si>
  <si>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</si>
  <si>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</si>
  <si>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</si>
  <si>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</si>
  <si>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</si>
  <si>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</si>
  <si>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</si>
  <si>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</si>
  <si>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</si>
  <si>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</si>
  <si>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</si>
  <si>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</si>
  <si>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</si>
  <si>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</si>
  <si>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</si>
  <si>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</si>
  <si>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</si>
  <si>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</si>
  <si>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</si>
  <si>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</si>
  <si>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</si>
  <si>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</si>
  <si>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</si>
  <si>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</si>
  <si>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</si>
  <si>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</si>
  <si>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</si>
  <si>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</si>
  <si>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</si>
  <si>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</si>
  <si>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</si>
  <si>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</si>
  <si>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</si>
  <si>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</si>
  <si>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</si>
  <si>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</si>
  <si>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</si>
  <si>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</si>
  <si>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</si>
  <si>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</si>
  <si>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</si>
  <si>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</si>
  <si>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</si>
  <si>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</si>
  <si>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</si>
  <si>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</si>
  <si>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</si>
  <si>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</si>
  <si>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</si>
  <si>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</si>
  <si>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</si>
  <si>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</si>
  <si>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</si>
  <si>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</si>
  <si>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</si>
  <si>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</si>
  <si>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</si>
  <si>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</si>
  <si>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</si>
  <si>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</si>
  <si>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</si>
  <si>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</si>
  <si>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</si>
  <si>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</si>
  <si>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</si>
  <si>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</si>
  <si>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</si>
  <si>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</si>
  <si>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</si>
  <si>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</si>
  <si>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</si>
  <si>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</si>
  <si>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</si>
  <si>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</si>
  <si>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</si>
  <si>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</si>
  <si>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</si>
  <si>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</si>
  <si>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</si>
  <si>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</si>
  <si>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</si>
  <si>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</si>
  <si>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</si>
  <si>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</si>
  <si>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</si>
  <si>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</si>
  <si>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</si>
  <si>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</si>
  <si>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</si>
  <si>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</si>
  <si>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</si>
  <si>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</si>
  <si>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</si>
  <si>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</si>
  <si>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</si>
  <si>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</si>
  <si>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</si>
  <si>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</si>
  <si>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</si>
  <si>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</si>
  <si>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</si>
  <si>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</si>
  <si>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</si>
  <si>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</si>
  <si>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</si>
  <si>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</si>
  <si>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</si>
  <si>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</si>
  <si>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</si>
  <si>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</si>
  <si>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</si>
  <si>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</si>
  <si>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</si>
  <si>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</si>
  <si>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</si>
  <si>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</si>
  <si>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</si>
  <si>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</si>
  <si>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</si>
  <si>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</si>
  <si>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</si>
  <si>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</si>
  <si>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</si>
  <si>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</si>
  <si>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</si>
  <si>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</si>
  <si>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</si>
  <si>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</si>
  <si>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</si>
  <si>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</si>
  <si>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</si>
  <si>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</si>
  <si>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</si>
  <si>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</si>
  <si>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</si>
  <si>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</si>
  <si>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</si>
  <si>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</si>
  <si>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</si>
  <si>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</si>
  <si>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</si>
  <si>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</si>
  <si>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</si>
  <si>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</si>
  <si>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</si>
  <si>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</si>
  <si>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</si>
  <si>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</si>
  <si>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</si>
  <si>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</si>
  <si>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</si>
  <si>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</si>
  <si>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</si>
  <si>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</si>
  <si>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</si>
  <si>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</si>
  <si>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</si>
  <si>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</si>
  <si>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</si>
  <si>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</si>
  <si>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</si>
  <si>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</si>
  <si>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</si>
  <si>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</si>
  <si>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</si>
  <si>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</si>
  <si>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</si>
  <si>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</si>
  <si>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</si>
  <si>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</si>
  <si>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</si>
  <si>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</si>
  <si>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</si>
  <si>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</si>
  <si>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</si>
  <si>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</si>
  <si>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</si>
  <si>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</si>
  <si>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</si>
  <si>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</si>
  <si>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</si>
  <si>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</si>
  <si>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</si>
  <si>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</si>
  <si>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</si>
  <si>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</si>
  <si>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</si>
  <si>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</si>
  <si>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</si>
  <si>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</si>
  <si>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</si>
  <si>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</si>
  <si>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</si>
  <si>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</si>
  <si>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</si>
  <si>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</si>
  <si>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</si>
  <si>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</si>
  <si>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</si>
  <si>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</si>
  <si>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</si>
  <si>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</si>
  <si>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</si>
  <si>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</si>
  <si>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</si>
  <si>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</si>
  <si>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</si>
  <si>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</si>
  <si>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</si>
  <si>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</si>
  <si>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</si>
  <si>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</si>
  <si>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</si>
  <si>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</si>
  <si>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</si>
  <si>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</si>
  <si>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</si>
  <si>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</si>
  <si>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</si>
  <si>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</si>
  <si>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</si>
  <si>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</si>
  <si>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</si>
  <si>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</si>
  <si>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</si>
  <si>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</si>
  <si>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</si>
  <si>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</si>
  <si>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</si>
  <si>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</si>
  <si>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</si>
  <si>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</si>
  <si>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</si>
  <si>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</si>
  <si>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</si>
  <si>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</si>
  <si>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</si>
  <si>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</si>
  <si>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</si>
  <si>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</si>
  <si>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</si>
  <si>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</si>
  <si>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</si>
  <si>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</si>
  <si>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</si>
  <si>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</si>
  <si>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</si>
  <si>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</si>
  <si>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</si>
  <si>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</si>
  <si>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</si>
  <si>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</si>
  <si>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</si>
  <si>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</si>
  <si>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</si>
  <si>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</si>
  <si>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</si>
  <si>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</si>
  <si>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</si>
  <si>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</si>
  <si>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</si>
  <si>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</si>
  <si>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</si>
  <si>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</si>
  <si>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</si>
  <si>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</si>
  <si>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</si>
  <si>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</si>
  <si>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</si>
  <si>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</si>
  <si>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</si>
  <si>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</si>
  <si>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</si>
  <si>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</si>
  <si>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</si>
  <si>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</si>
  <si>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</si>
  <si>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</si>
  <si>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</si>
  <si>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</si>
  <si>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</si>
  <si>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</si>
  <si>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</si>
  <si>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</si>
  <si>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</si>
  <si>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</si>
  <si>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</si>
  <si>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</si>
  <si>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</si>
  <si>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</si>
  <si>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</si>
  <si>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</si>
  <si>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</si>
  <si>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</si>
  <si>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</si>
  <si>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</si>
  <si>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</si>
  <si>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</si>
  <si>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</si>
  <si>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</si>
  <si>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</si>
  <si>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</si>
  <si>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</si>
  <si>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</si>
  <si>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</si>
  <si>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</si>
  <si>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</si>
  <si>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</si>
  <si>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</si>
  <si>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</si>
  <si>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</si>
  <si>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</si>
  <si>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</si>
  <si>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</si>
  <si>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</si>
  <si>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</si>
  <si>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</si>
  <si>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</si>
  <si>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</si>
  <si>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</si>
  <si>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</si>
  <si>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</si>
  <si>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</si>
  <si>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</si>
  <si>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</si>
  <si>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</si>
  <si>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</si>
  <si>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</si>
  <si>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</si>
  <si>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</si>
  <si>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</si>
  <si>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</si>
  <si>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</si>
  <si>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</si>
  <si>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</si>
  <si>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</si>
  <si>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</si>
  <si>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</si>
  <si>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</si>
  <si>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</si>
  <si>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</si>
  <si>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</si>
  <si>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</si>
  <si>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</si>
  <si>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</si>
  <si>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</si>
  <si>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</si>
  <si>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</si>
  <si>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</si>
  <si>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</si>
  <si>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</si>
  <si>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</si>
  <si>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</si>
  <si>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</si>
  <si>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</si>
  <si>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</si>
  <si>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</si>
  <si>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</si>
  <si>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</si>
  <si>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</si>
  <si>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</si>
  <si>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</si>
  <si>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</si>
  <si>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</si>
  <si>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</si>
  <si>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</si>
  <si>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</si>
  <si>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</si>
  <si>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</si>
  <si>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</si>
  <si>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</si>
  <si>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</si>
  <si>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</si>
  <si>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</si>
  <si>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</si>
  <si>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</si>
  <si>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</si>
  <si>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</si>
  <si>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</si>
  <si>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</si>
  <si>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</si>
  <si>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</si>
  <si>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</si>
  <si>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</si>
  <si>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</si>
  <si>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</si>
  <si>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</si>
  <si>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</si>
  <si>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</si>
  <si>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</si>
  <si>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</si>
  <si>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</si>
  <si>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</si>
  <si>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</si>
  <si>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</si>
  <si>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</si>
  <si>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</si>
  <si>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</si>
  <si>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</si>
  <si>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</si>
  <si>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</si>
  <si>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</si>
  <si>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</si>
  <si>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</si>
  <si>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</si>
  <si>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</si>
  <si>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</si>
  <si>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</si>
  <si>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</si>
  <si>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</si>
  <si>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</si>
  <si>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</si>
  <si>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</si>
  <si>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</si>
  <si>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</si>
  <si>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</si>
  <si>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</si>
  <si>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</si>
  <si>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</si>
  <si>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</si>
  <si>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</si>
  <si>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</si>
  <si>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</si>
  <si>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</si>
  <si>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</si>
  <si>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</si>
  <si>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</si>
  <si>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</si>
  <si>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</si>
  <si>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</si>
  <si>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</si>
  <si>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</si>
  <si>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</si>
  <si>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</si>
  <si>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</si>
  <si>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</si>
  <si>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</si>
  <si>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</si>
  <si>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</si>
  <si>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</si>
  <si>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</si>
  <si>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</si>
  <si>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</si>
  <si>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</si>
  <si>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</si>
  <si>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</si>
  <si>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</si>
  <si>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</si>
  <si>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</si>
  <si>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</si>
  <si>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</si>
  <si>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</si>
  <si>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</si>
  <si>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</si>
  <si>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</si>
  <si>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</si>
  <si>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</si>
  <si>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</si>
  <si>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</si>
  <si>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</si>
  <si>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</si>
  <si>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</si>
  <si>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</si>
  <si>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</si>
  <si>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</si>
  <si>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</si>
  <si>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</si>
  <si>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</si>
  <si>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</si>
  <si>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</si>
  <si>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</si>
  <si>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</si>
  <si>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</si>
  <si>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</si>
  <si>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</si>
  <si>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</si>
  <si>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</si>
  <si>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</si>
  <si>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</si>
  <si>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</si>
  <si>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</si>
  <si>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</si>
  <si>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</si>
  <si>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</si>
  <si>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</si>
  <si>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</si>
  <si>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</si>
  <si>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</si>
  <si>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</si>
  <si>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</si>
  <si>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</si>
  <si>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</si>
  <si>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</si>
  <si>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</si>
  <si>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</si>
  <si>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</si>
  <si>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</si>
  <si>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</si>
  <si>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</si>
  <si>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</si>
  <si>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</si>
  <si>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</si>
  <si>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</si>
  <si>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</si>
  <si>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</si>
  <si>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</si>
  <si>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</si>
  <si>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</si>
  <si>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</si>
  <si>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</si>
  <si>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</si>
  <si>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</si>
  <si>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</si>
  <si>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</si>
  <si>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</si>
  <si>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</si>
  <si>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</si>
  <si>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</si>
  <si>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</si>
  <si>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</si>
  <si>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</si>
  <si>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</si>
  <si>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</si>
  <si>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</si>
  <si>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</si>
  <si>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</si>
  <si>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</si>
  <si>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</si>
  <si>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</si>
  <si>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</si>
  <si>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</si>
  <si>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</si>
  <si>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</si>
  <si>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</si>
  <si>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</si>
  <si>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</si>
  <si>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</si>
  <si>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</si>
  <si>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</si>
  <si>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</si>
  <si>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</si>
  <si>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</si>
  <si>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</si>
  <si>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</si>
  <si>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</si>
  <si>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</si>
  <si>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</si>
  <si>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</si>
  <si>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</si>
  <si>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</si>
  <si>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</si>
  <si>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</si>
  <si>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</si>
  <si>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</si>
  <si>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</si>
  <si>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</si>
  <si>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</si>
  <si>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</si>
  <si>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</si>
  <si>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</si>
  <si>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</si>
  <si>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</si>
  <si>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</si>
  <si>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</si>
  <si>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</si>
  <si>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</si>
  <si>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</si>
  <si>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</si>
  <si>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</si>
  <si>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</si>
  <si>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</si>
  <si>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</si>
  <si>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</si>
  <si>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</si>
  <si>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</si>
  <si>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</si>
  <si>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</si>
  <si>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</si>
  <si>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</si>
  <si>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</si>
  <si>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</si>
  <si>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</si>
  <si>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</si>
  <si>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</si>
  <si>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</si>
  <si>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</si>
  <si>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</si>
  <si>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</si>
  <si>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</si>
  <si>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</si>
  <si>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</si>
  <si>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</si>
  <si>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</si>
  <si>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</si>
  <si>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</si>
  <si>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</si>
  <si>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</si>
  <si>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</si>
  <si>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</si>
  <si>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</si>
  <si>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</si>
  <si>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</si>
  <si>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</si>
  <si>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</si>
  <si>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</si>
  <si>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</si>
  <si>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</si>
  <si>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</si>
  <si>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</si>
  <si>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</si>
  <si>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</si>
  <si>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</si>
  <si>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</si>
  <si>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</si>
  <si>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</si>
  <si>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</si>
  <si>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</si>
  <si>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</si>
  <si>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</si>
  <si>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</si>
  <si>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</si>
  <si>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</si>
  <si>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</si>
  <si>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</si>
  <si>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</si>
  <si>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</si>
  <si>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</si>
  <si>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</si>
  <si>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</si>
  <si>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</si>
  <si>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</si>
  <si>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</si>
  <si>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</si>
  <si>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</si>
  <si>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</si>
  <si>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</si>
  <si>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</si>
  <si>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</si>
  <si>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</si>
  <si>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</si>
  <si>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</si>
  <si>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</si>
  <si>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</si>
  <si>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</si>
  <si>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</si>
  <si>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</si>
  <si>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</si>
  <si>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</si>
  <si>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</si>
  <si>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</si>
  <si>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</si>
  <si>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</si>
  <si>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</si>
  <si>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</si>
  <si>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</si>
  <si>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</si>
  <si>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</si>
  <si>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</si>
  <si>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</si>
  <si>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</si>
  <si>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</si>
  <si>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</si>
  <si>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</si>
  <si>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</si>
  <si>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</si>
  <si>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</si>
  <si>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</si>
  <si>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</si>
  <si>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</si>
  <si>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</si>
  <si>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</si>
  <si>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</si>
  <si>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</si>
  <si>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</si>
  <si>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</si>
  <si>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</si>
  <si>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</si>
  <si>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</si>
  <si>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</si>
  <si>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</si>
  <si>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</si>
  <si>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</si>
  <si>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</si>
  <si>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</si>
  <si>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</si>
  <si>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</si>
  <si>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</si>
  <si>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</si>
  <si>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</si>
  <si>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</si>
  <si>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</si>
  <si>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</si>
  <si>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</si>
  <si>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</si>
  <si>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</si>
  <si>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</si>
  <si>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</si>
  <si>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</si>
  <si>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</si>
  <si>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</si>
  <si>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</si>
  <si>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</si>
  <si>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</si>
  <si>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</si>
  <si>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</si>
  <si>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</si>
  <si>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</si>
  <si>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</si>
  <si>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</si>
  <si>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</si>
  <si>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</si>
  <si>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</si>
  <si>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</si>
  <si>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</si>
  <si>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</si>
  <si>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</si>
  <si>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</si>
  <si>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</si>
  <si>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</si>
  <si>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</si>
  <si>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</si>
  <si>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</si>
  <si>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</si>
  <si>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</si>
  <si>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</si>
  <si>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</si>
  <si>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</si>
  <si>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</si>
  <si>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</si>
  <si>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</si>
  <si>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</si>
  <si>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</si>
  <si>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</si>
  <si>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</si>
  <si>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</si>
  <si>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</si>
  <si>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</si>
  <si>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</si>
  <si>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</si>
  <si>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</si>
  <si>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</si>
  <si>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</si>
  <si>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</si>
  <si>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</si>
  <si>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</si>
  <si>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</si>
  <si>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</si>
  <si>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</si>
  <si>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</si>
  <si>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</si>
  <si>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</si>
  <si>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</si>
  <si>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</si>
  <si>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</si>
  <si>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</si>
  <si>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</si>
  <si>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</si>
  <si>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</si>
  <si>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</si>
  <si>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</si>
  <si>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</si>
  <si>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</si>
  <si>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</si>
  <si>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</si>
  <si>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</si>
  <si>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</si>
  <si>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</si>
  <si>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</si>
  <si>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</si>
  <si>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</si>
  <si>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</si>
  <si>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</si>
  <si>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</si>
  <si>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</si>
  <si>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</si>
  <si>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</si>
  <si>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</si>
  <si>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</si>
  <si>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</si>
  <si>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</si>
  <si>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</si>
  <si>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</si>
  <si>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</si>
  <si>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</si>
  <si>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</si>
  <si>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</si>
  <si>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</si>
  <si>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</si>
  <si>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</si>
  <si>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</si>
  <si>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</si>
  <si>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</si>
  <si>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</si>
  <si>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</si>
  <si>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</si>
  <si>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</si>
  <si>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</si>
  <si>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</si>
  <si>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</si>
  <si>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</si>
  <si>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</si>
  <si>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</si>
  <si>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</si>
  <si>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</si>
  <si>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</si>
  <si>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</si>
  <si>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</si>
  <si>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</si>
  <si>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</si>
  <si>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</si>
  <si>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</si>
  <si>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</si>
  <si>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</si>
  <si>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</si>
  <si>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</si>
  <si>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</si>
  <si>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</si>
  <si>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</si>
  <si>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</si>
  <si>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</si>
  <si>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</si>
  <si>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</si>
  <si>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</si>
  <si>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</si>
  <si>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</si>
  <si>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</si>
  <si>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</si>
  <si>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</si>
  <si>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</si>
  <si>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</si>
  <si>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</si>
  <si>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</si>
  <si>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</si>
  <si>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</si>
  <si>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</si>
  <si>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</si>
  <si>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</si>
  <si>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</si>
  <si>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</si>
  <si>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</si>
  <si>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</si>
  <si>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</si>
  <si>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</si>
  <si>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</si>
  <si>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</si>
  <si>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</si>
  <si>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</si>
  <si>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</si>
  <si>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</si>
  <si>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</si>
  <si>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</si>
  <si>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</si>
  <si>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</si>
  <si>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</si>
  <si>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</si>
  <si>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</si>
  <si>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</si>
  <si>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</si>
  <si>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</si>
  <si>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</si>
  <si>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</si>
  <si>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</si>
  <si>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</si>
  <si>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</si>
  <si>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</si>
  <si>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</si>
  <si>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</si>
  <si>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</si>
  <si>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</si>
  <si>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</si>
  <si>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</si>
  <si>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</si>
  <si>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</si>
  <si>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</si>
  <si>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</si>
  <si>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</si>
  <si>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</si>
  <si>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</si>
  <si>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</si>
  <si>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</si>
  <si>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</si>
  <si>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</si>
  <si>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</si>
  <si>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</si>
  <si>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</si>
  <si>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</si>
  <si>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</si>
  <si>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</si>
  <si>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</si>
  <si>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</si>
  <si>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</si>
  <si>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</si>
  <si>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</si>
  <si>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</si>
  <si>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</si>
  <si>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</si>
  <si>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</si>
  <si>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</si>
  <si>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</si>
  <si>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</si>
  <si>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</si>
  <si>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</si>
  <si>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</si>
  <si>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</si>
  <si>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</si>
  <si>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</si>
  <si>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</si>
  <si>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</si>
  <si>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</si>
  <si>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</si>
  <si>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</si>
  <si>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</si>
  <si>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</si>
  <si>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</si>
  <si>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</si>
  <si>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</si>
  <si>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</si>
  <si>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</si>
  <si>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</si>
  <si>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</si>
  <si>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</si>
  <si>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</si>
  <si>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</si>
  <si>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</si>
  <si>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</si>
  <si>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</si>
  <si>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</si>
  <si>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</si>
  <si>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</si>
  <si>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</si>
  <si>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</si>
  <si>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</si>
  <si>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</si>
  <si>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</si>
  <si>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</si>
  <si>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</si>
  <si>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</si>
  <si>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</si>
  <si>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</si>
  <si>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</si>
  <si>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</si>
  <si>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</si>
  <si>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</si>
  <si>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</si>
  <si>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</si>
  <si>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</si>
  <si>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</si>
  <si>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</si>
  <si>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</si>
  <si>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</si>
  <si>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</si>
  <si>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</si>
  <si>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</si>
  <si>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</si>
  <si>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</si>
  <si>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</si>
  <si>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</si>
  <si>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</si>
  <si>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</si>
  <si>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</si>
  <si>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</si>
  <si>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</si>
  <si>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</si>
  <si>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</si>
  <si>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</si>
  <si>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</si>
  <si>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</si>
  <si>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</si>
  <si>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</si>
  <si>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</si>
  <si>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</si>
  <si>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</si>
  <si>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</si>
  <si>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</si>
  <si>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</si>
  <si>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</si>
  <si>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</si>
  <si>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</si>
  <si>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</si>
  <si>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</si>
  <si>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</si>
  <si>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</si>
  <si>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</si>
  <si>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</si>
  <si>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</si>
  <si>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</si>
  <si>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</si>
  <si>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</si>
  <si>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</si>
  <si>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</si>
  <si>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</si>
  <si>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</si>
  <si>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</si>
  <si>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</si>
  <si>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</si>
  <si>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</si>
  <si>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</si>
  <si>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</si>
  <si>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</si>
  <si>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</si>
  <si>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</si>
  <si>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</si>
  <si>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</si>
  <si>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</si>
  <si>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</si>
  <si>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</si>
  <si>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</si>
  <si>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</si>
  <si>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</si>
  <si>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</si>
  <si>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</si>
  <si>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</si>
  <si>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</si>
  <si>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</si>
  <si>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</si>
  <si>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</si>
  <si>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</si>
  <si>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</si>
  <si>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</si>
  <si>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</si>
  <si>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</si>
  <si>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</si>
  <si>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</si>
  <si>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</si>
  <si>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</si>
  <si>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</si>
  <si>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</si>
  <si>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</si>
  <si>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</si>
  <si>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</si>
  <si>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</si>
  <si>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</si>
  <si>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</si>
  <si>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</si>
  <si>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</si>
  <si>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</si>
  <si>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</si>
  <si>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</si>
  <si>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</si>
  <si>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</si>
  <si>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</si>
  <si>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</si>
  <si>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</si>
  <si>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</si>
  <si>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</si>
  <si>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</si>
  <si>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</si>
  <si>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</si>
  <si>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</si>
  <si>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</si>
  <si>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</si>
  <si>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</si>
  <si>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</si>
  <si>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</si>
  <si>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</si>
  <si>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</si>
  <si>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</si>
  <si>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</si>
  <si>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</si>
  <si>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</si>
  <si>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</si>
  <si>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</si>
  <si>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</si>
  <si>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</si>
  <si>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</si>
  <si>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</si>
  <si>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</si>
  <si>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</si>
  <si>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</si>
  <si>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</si>
  <si>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</si>
  <si>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</si>
  <si>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</si>
  <si>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</si>
  <si>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</si>
  <si>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</si>
  <si>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</si>
  <si>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</si>
  <si>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</si>
  <si>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</si>
  <si>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</si>
  <si>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</si>
  <si>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</si>
  <si>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</si>
  <si>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</si>
  <si>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</si>
  <si>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</si>
  <si>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</si>
  <si>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</si>
  <si>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</si>
  <si>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</si>
  <si>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</si>
  <si>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</si>
  <si>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</si>
  <si>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</si>
  <si>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</si>
  <si>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</si>
  <si>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</si>
  <si>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</si>
  <si>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</si>
  <si>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</si>
  <si>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</si>
  <si>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</si>
  <si>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</si>
  <si>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</si>
  <si>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</si>
  <si>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</si>
  <si>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</si>
  <si>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</si>
  <si>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</si>
  <si>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</si>
  <si>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</si>
  <si>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</si>
  <si>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</si>
  <si>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</si>
  <si>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</si>
  <si>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</si>
  <si>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</si>
  <si>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</si>
  <si>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</si>
  <si>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</si>
  <si>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</si>
  <si>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</si>
  <si>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</si>
  <si>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</si>
  <si>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</si>
  <si>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</si>
  <si>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</si>
  <si>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</si>
  <si>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</si>
  <si>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</si>
  <si>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</si>
  <si>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</si>
  <si>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</si>
  <si>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</si>
  <si>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</si>
  <si>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</si>
  <si>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</si>
  <si>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</si>
  <si>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</si>
  <si>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</si>
  <si>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</si>
  <si>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</si>
  <si>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</si>
  <si>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</si>
  <si>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</si>
  <si>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</si>
  <si>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</si>
  <si>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</si>
  <si>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</si>
  <si>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</si>
  <si>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</si>
  <si>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</si>
  <si>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</si>
  <si>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</si>
  <si>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</si>
  <si>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</si>
  <si>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</si>
  <si>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</si>
  <si>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</si>
  <si>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</si>
  <si>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</si>
  <si>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</si>
  <si>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</si>
  <si>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</si>
  <si>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</si>
  <si>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</si>
  <si>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</si>
  <si>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</si>
  <si>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</si>
  <si>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</si>
  <si>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</si>
  <si>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</si>
  <si>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</si>
  <si>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</si>
  <si>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</si>
  <si>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</si>
  <si>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</si>
  <si>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</si>
  <si>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</si>
  <si>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</si>
  <si>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</si>
  <si>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</si>
  <si>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</si>
  <si>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</si>
  <si>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</si>
  <si>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</si>
  <si>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</si>
  <si>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</si>
  <si>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</si>
  <si>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</si>
  <si>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</si>
  <si>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</si>
  <si>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</si>
  <si>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</si>
  <si>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</si>
  <si>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</si>
  <si>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</si>
  <si>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</si>
  <si>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</si>
  <si>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</si>
  <si>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</si>
  <si>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</si>
  <si>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</si>
  <si>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</si>
  <si>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</si>
  <si>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</si>
  <si>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</si>
  <si>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</si>
  <si>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</si>
  <si>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</si>
  <si>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</si>
  <si>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</si>
  <si>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</si>
  <si>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</si>
  <si>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</si>
  <si>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</si>
  <si>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</si>
  <si>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</si>
  <si>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</si>
  <si>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</si>
  <si>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</si>
  <si>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</si>
  <si>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</si>
  <si>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</si>
  <si>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</si>
  <si>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</si>
  <si>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</si>
  <si>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</si>
  <si>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</si>
  <si>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</si>
  <si>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</si>
  <si>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</si>
  <si>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</si>
  <si>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</si>
  <si>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</si>
  <si>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</si>
  <si>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</si>
  <si>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</si>
  <si>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</si>
  <si>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</si>
  <si>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</si>
  <si>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</si>
  <si>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</si>
  <si>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</si>
  <si>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</si>
  <si>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</si>
  <si>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</si>
  <si>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</si>
  <si>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</si>
  <si>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</si>
  <si>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</si>
  <si>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</si>
  <si>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</si>
  <si>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</si>
  <si>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</si>
  <si>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</si>
  <si>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</si>
  <si>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</si>
  <si>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</si>
  <si>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</si>
  <si>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</si>
  <si>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</si>
  <si>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</si>
  <si>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</si>
  <si>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</si>
  <si>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</si>
  <si>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</si>
  <si>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</si>
  <si>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</si>
  <si>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</si>
  <si>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</si>
  <si>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</si>
  <si>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</si>
  <si>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</si>
  <si>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</si>
  <si>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</si>
  <si>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</si>
  <si>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</si>
  <si>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</si>
  <si>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</si>
  <si>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</si>
  <si>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</si>
  <si>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</si>
  <si>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</si>
  <si>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</si>
  <si>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</si>
  <si>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</si>
  <si>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</si>
  <si>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</si>
  <si>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</si>
  <si>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</si>
  <si>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</si>
  <si>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</si>
  <si>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</si>
  <si>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</si>
  <si>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</si>
  <si>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</si>
  <si>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</si>
  <si>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</si>
  <si>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</si>
  <si>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</si>
  <si>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</si>
  <si>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</si>
  <si>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</si>
  <si>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</si>
  <si>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</si>
  <si>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</si>
  <si>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</si>
  <si>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</si>
  <si>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</si>
  <si>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</si>
  <si>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</si>
  <si>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</si>
  <si>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</si>
  <si>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</si>
  <si>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</si>
  <si>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</si>
  <si>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</si>
  <si>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</si>
  <si>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</si>
  <si>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</si>
  <si>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</si>
  <si>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</si>
  <si>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</si>
  <si>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</si>
  <si>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</si>
  <si>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</si>
  <si>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</si>
  <si>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</si>
  <si>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</si>
  <si>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</si>
  <si>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</si>
  <si>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</si>
  <si>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</si>
  <si>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</si>
  <si>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</si>
  <si>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</si>
  <si>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</si>
  <si>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</si>
  <si>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</si>
  <si>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</si>
  <si>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</si>
  <si>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</si>
  <si>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</si>
  <si>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</si>
  <si>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</si>
  <si>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</si>
  <si>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</si>
  <si>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</si>
  <si>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</si>
  <si>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</si>
  <si>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</si>
  <si>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</si>
  <si>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</si>
  <si>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</si>
  <si>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</si>
  <si>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</si>
  <si>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</si>
  <si>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</si>
  <si>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</si>
  <si>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</si>
  <si>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</si>
  <si>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</si>
  <si>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</si>
  <si>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</si>
  <si>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</si>
  <si>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</si>
  <si>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</si>
  <si>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</si>
  <si>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</si>
  <si>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</si>
  <si>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</si>
  <si>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</si>
  <si>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</si>
  <si>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</si>
  <si>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</si>
  <si>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</si>
  <si>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</si>
  <si>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</si>
  <si>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</si>
  <si>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</si>
  <si>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</si>
  <si>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</si>
  <si>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</si>
  <si>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</si>
  <si>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</si>
  <si>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</si>
  <si>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</si>
  <si>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</si>
  <si>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</si>
  <si>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</si>
  <si>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</si>
  <si>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</si>
  <si>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</si>
  <si>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</si>
  <si>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</si>
  <si>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</si>
  <si>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</si>
  <si>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</si>
  <si>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</si>
  <si>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</si>
  <si>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</si>
  <si>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</si>
  <si>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</si>
  <si>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</si>
  <si>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</si>
  <si>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</si>
  <si>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</si>
  <si>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</si>
  <si>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</si>
  <si>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</si>
  <si>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</si>
  <si>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</si>
  <si>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</si>
  <si>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</si>
  <si>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</si>
  <si>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</si>
  <si>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</si>
  <si>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</si>
  <si>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</si>
  <si>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</si>
  <si>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</si>
  <si>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</si>
  <si>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</si>
  <si>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</si>
  <si>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</si>
  <si>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</si>
  <si>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</si>
  <si>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</si>
  <si>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</si>
  <si>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</si>
  <si>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</si>
  <si>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</si>
  <si>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</si>
  <si>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</si>
  <si>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</si>
  <si>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</si>
  <si>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</si>
  <si>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</si>
  <si>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</si>
  <si>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</si>
  <si>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</si>
  <si>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</si>
  <si>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</si>
  <si>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</si>
  <si>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</si>
  <si>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</si>
  <si>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</si>
  <si>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</si>
  <si>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</si>
  <si>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</si>
  <si>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</si>
  <si>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</si>
  <si>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</si>
  <si>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</si>
  <si>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</si>
  <si>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</si>
  <si>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</si>
  <si>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</si>
  <si>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</si>
  <si>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</si>
  <si>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</si>
  <si>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</si>
  <si>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</si>
  <si>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</si>
  <si>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</si>
  <si>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</si>
  <si>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</si>
  <si>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</si>
  <si>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</si>
  <si>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</si>
  <si>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</si>
  <si>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</si>
  <si>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</si>
  <si>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</si>
  <si>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</si>
  <si>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</si>
  <si>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</si>
  <si>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</si>
  <si>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</si>
  <si>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</si>
  <si>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</si>
  <si>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</si>
  <si>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</si>
  <si>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</si>
  <si>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</si>
  <si>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</si>
  <si>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</si>
  <si>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</si>
  <si>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</si>
  <si>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</si>
  <si>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</si>
  <si>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</si>
  <si>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</si>
  <si>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</si>
  <si>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</si>
  <si>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</si>
  <si>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</si>
  <si>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</si>
  <si>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</si>
  <si>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</si>
  <si>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</si>
  <si>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</si>
  <si>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</si>
  <si>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</si>
  <si>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</si>
  <si>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</si>
  <si>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</si>
  <si>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</si>
  <si>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</si>
  <si>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</si>
  <si>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</si>
  <si>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</si>
  <si>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</si>
  <si>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</si>
  <si>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</si>
  <si>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</si>
  <si>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</si>
  <si>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</si>
  <si>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</si>
  <si>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</si>
  <si>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</si>
  <si>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</si>
  <si>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</si>
  <si>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</si>
  <si>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</si>
  <si>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</si>
  <si>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</si>
  <si>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</si>
  <si>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</si>
  <si>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</si>
  <si>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</si>
  <si>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</si>
  <si>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</si>
  <si>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</si>
  <si>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</si>
  <si>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</si>
  <si>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</si>
  <si>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</si>
  <si>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</si>
  <si>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</si>
  <si>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</si>
  <si>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</si>
  <si>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</si>
  <si>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</si>
  <si>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</si>
  <si>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</si>
  <si>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</si>
  <si>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</si>
  <si>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</si>
  <si>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</si>
  <si>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</si>
  <si>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</si>
  <si>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</si>
  <si>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</si>
  <si>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</si>
  <si>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</si>
  <si>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</si>
  <si>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</si>
  <si>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</si>
  <si>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</si>
  <si>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</si>
  <si>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</si>
  <si>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</si>
  <si>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</si>
  <si>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</si>
  <si>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</si>
  <si>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</si>
  <si>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</si>
  <si>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</si>
  <si>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</si>
  <si>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</si>
  <si>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</si>
  <si>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</si>
  <si>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</si>
  <si>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</si>
  <si>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</si>
  <si>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</si>
  <si>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</si>
  <si>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</si>
  <si>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</si>
  <si>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</si>
  <si>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</si>
  <si>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</si>
  <si>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</si>
  <si>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</si>
  <si>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</si>
  <si>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</si>
  <si>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</si>
  <si>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</si>
  <si>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</si>
  <si>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</si>
  <si>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</si>
  <si>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</si>
  <si>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</si>
  <si>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</si>
  <si>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</si>
  <si>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</si>
  <si>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</si>
  <si>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</si>
  <si>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</si>
  <si>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</si>
  <si>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</si>
  <si>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</si>
  <si>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</si>
  <si>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</si>
  <si>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</si>
  <si>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</si>
  <si>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</si>
  <si>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</si>
  <si>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</si>
  <si>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</si>
  <si>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</si>
  <si>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</si>
  <si>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</si>
  <si>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</si>
  <si>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</si>
  <si>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</si>
  <si>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</si>
  <si>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</si>
  <si>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</si>
  <si>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</si>
  <si>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</si>
  <si>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</si>
  <si>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</si>
  <si>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</si>
  <si>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</si>
  <si>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</si>
  <si>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</si>
  <si>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</si>
  <si>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</si>
  <si>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</si>
  <si>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</si>
  <si>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</si>
  <si>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</si>
  <si>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</si>
  <si>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</si>
  <si>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</si>
  <si>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</si>
  <si>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</si>
  <si>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</si>
  <si>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</si>
  <si>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</si>
  <si>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</si>
  <si>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</si>
  <si>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</si>
  <si>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</si>
  <si>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</si>
  <si>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</si>
  <si>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</si>
  <si>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</si>
  <si>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</si>
  <si>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</si>
  <si>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</si>
  <si>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</si>
  <si>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</si>
  <si>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</si>
  <si>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</si>
  <si>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</si>
  <si>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</si>
  <si>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</si>
  <si>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</si>
  <si>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</si>
  <si>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</si>
  <si>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</si>
  <si>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</si>
  <si>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</si>
  <si>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</si>
  <si>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</si>
  <si>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</si>
  <si>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</si>
  <si>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</si>
  <si>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</si>
  <si>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</si>
  <si>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</si>
  <si>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</si>
  <si>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</si>
  <si>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</si>
  <si>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</si>
  <si>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</si>
  <si>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</si>
  <si>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</si>
  <si>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</si>
  <si>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</si>
  <si>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</si>
  <si>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</si>
  <si>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</si>
  <si>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</si>
  <si>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</si>
  <si>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</si>
  <si>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</si>
  <si>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</si>
  <si>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</si>
  <si>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</si>
  <si>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</si>
  <si>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</si>
  <si>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</si>
  <si>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</si>
  <si>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</si>
  <si>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</si>
  <si>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</si>
  <si>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</si>
  <si>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</si>
  <si>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</si>
  <si>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</si>
  <si>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</si>
  <si>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</si>
  <si>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</si>
  <si>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</si>
  <si>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</si>
  <si>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</si>
  <si>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</si>
  <si>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</si>
  <si>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</si>
  <si>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</si>
  <si>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</si>
  <si>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</si>
  <si>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</si>
  <si>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</si>
  <si>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</si>
  <si>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</si>
  <si>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</si>
  <si>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</si>
  <si>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</si>
  <si>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</si>
  <si>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</si>
  <si>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</si>
  <si>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</si>
  <si>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</si>
  <si>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</si>
  <si>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</si>
  <si>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</si>
  <si>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</si>
  <si>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</si>
  <si>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</si>
  <si>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</si>
  <si>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</si>
  <si>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</si>
  <si>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</si>
  <si>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</si>
  <si>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</si>
  <si>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</si>
  <si>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</si>
  <si>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</si>
  <si>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</si>
  <si>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</si>
  <si>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</si>
  <si>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</si>
  <si>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</si>
  <si>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</si>
  <si>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</si>
  <si>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</si>
  <si>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</si>
  <si>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</si>
  <si>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</si>
  <si>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</si>
  <si>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</si>
  <si>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</si>
  <si>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</si>
  <si>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</si>
  <si>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</si>
  <si>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</si>
  <si>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</si>
  <si>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</si>
  <si>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</si>
  <si>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</si>
  <si>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</si>
  <si>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</si>
  <si>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</si>
  <si>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</si>
  <si>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</si>
  <si>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</si>
  <si>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</si>
  <si>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</si>
  <si>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</si>
  <si>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</si>
  <si>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</si>
  <si>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</si>
  <si>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</si>
  <si>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</si>
  <si>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</si>
  <si>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</si>
  <si>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</si>
  <si>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</si>
  <si>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</si>
  <si>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</si>
  <si>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</si>
  <si>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</si>
  <si>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</si>
  <si>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</si>
  <si>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</si>
  <si>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</si>
  <si>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</si>
  <si>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</si>
  <si>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</si>
  <si>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</si>
  <si>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</si>
  <si>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</si>
  <si>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</si>
  <si>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</si>
  <si>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</si>
  <si>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</si>
  <si>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</si>
  <si>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</si>
  <si>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</si>
  <si>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</si>
  <si>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</si>
  <si>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</si>
  <si>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</si>
  <si>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</si>
  <si>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</si>
  <si>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</si>
  <si>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</si>
  <si>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</si>
  <si>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</si>
  <si>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</si>
  <si>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</si>
  <si>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</si>
  <si>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</si>
  <si>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</si>
  <si>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</si>
  <si>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</si>
  <si>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</si>
  <si>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</si>
  <si>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</si>
  <si>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</si>
  <si>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</si>
  <si>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</si>
  <si>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</si>
  <si>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</si>
  <si>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</si>
  <si>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</si>
  <si>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</si>
  <si>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</si>
  <si>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</si>
  <si>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</si>
  <si>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</si>
  <si>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</si>
  <si>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</si>
  <si>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</si>
  <si>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</si>
  <si>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</si>
  <si>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</si>
  <si>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</si>
  <si>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</si>
  <si>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</si>
  <si>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</si>
  <si>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</si>
  <si>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</si>
  <si>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</si>
  <si>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</si>
  <si>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</si>
  <si>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</si>
  <si>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</si>
  <si>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</si>
  <si>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</si>
  <si>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</si>
  <si>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</si>
  <si>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</si>
  <si>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</si>
  <si>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</si>
  <si>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</si>
  <si>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</si>
  <si>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</si>
  <si>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</si>
  <si>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</si>
  <si>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</si>
  <si>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</si>
  <si>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</si>
  <si>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</si>
  <si>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</si>
  <si>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</si>
  <si>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</si>
  <si>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</si>
  <si>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</si>
  <si>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</si>
  <si>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</si>
  <si>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</si>
  <si>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</si>
  <si>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</si>
  <si>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</si>
  <si>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</si>
  <si>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</si>
  <si>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</si>
  <si>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</si>
  <si>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</si>
  <si>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</si>
  <si>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</si>
  <si>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</si>
  <si>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</si>
  <si>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</si>
  <si>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</si>
  <si>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</si>
  <si>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</si>
  <si>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</si>
  <si>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</si>
  <si>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</si>
  <si>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</si>
  <si>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</si>
  <si>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</si>
  <si>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</si>
  <si>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</si>
  <si>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</si>
  <si>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</si>
  <si>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</si>
  <si>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</si>
  <si>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</si>
  <si>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</si>
  <si>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</si>
  <si>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</si>
  <si>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</si>
  <si>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</si>
  <si>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</si>
  <si>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</si>
  <si>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</si>
  <si>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</si>
  <si>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</si>
  <si>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</si>
  <si>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</si>
  <si>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</si>
  <si>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</si>
  <si>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</si>
  <si>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</si>
  <si>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</si>
  <si>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</si>
  <si>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</si>
  <si>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</si>
  <si>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</si>
  <si>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</si>
  <si>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</si>
  <si>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</si>
  <si>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</si>
  <si>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</si>
  <si>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</si>
  <si>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</si>
  <si>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</si>
  <si>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</si>
  <si>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</si>
  <si>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</si>
  <si>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</si>
  <si>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</si>
  <si>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</si>
  <si>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</si>
  <si>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</si>
  <si>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</si>
  <si>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</si>
  <si>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</si>
  <si>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</si>
  <si>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</si>
  <si>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</si>
  <si>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</si>
  <si>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</si>
  <si>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</si>
  <si>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</si>
  <si>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</si>
  <si>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</si>
  <si>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</si>
  <si>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</si>
  <si>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</si>
  <si>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</si>
  <si>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</si>
  <si>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</si>
  <si>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</si>
  <si>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</si>
  <si>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</si>
  <si>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</si>
  <si>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</si>
  <si>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</si>
  <si>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</si>
  <si>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</si>
  <si>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</si>
  <si>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</si>
  <si>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</si>
  <si>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</si>
  <si>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</si>
  <si>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</si>
  <si>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</si>
  <si>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</si>
  <si>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</si>
  <si>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</si>
  <si>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</si>
  <si>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</si>
  <si>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</si>
  <si>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</si>
  <si>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</si>
  <si>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</si>
  <si>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</si>
  <si>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</si>
  <si>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</si>
  <si>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</si>
  <si>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</si>
  <si>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</si>
  <si>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</si>
  <si>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</si>
  <si>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</si>
  <si>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</si>
  <si>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</si>
  <si>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</si>
  <si>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</si>
  <si>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</si>
  <si>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</si>
  <si>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</si>
  <si>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</si>
  <si>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</si>
  <si>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</si>
  <si>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</si>
  <si>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</si>
  <si>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</si>
  <si>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</si>
  <si>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</si>
  <si>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</si>
  <si>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</si>
  <si>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</si>
  <si>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</si>
  <si>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</si>
  <si>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</si>
  <si>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</si>
  <si>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</si>
  <si>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</si>
  <si>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</si>
  <si>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</si>
  <si>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</si>
  <si>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</si>
  <si>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</si>
  <si>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</si>
  <si>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</si>
  <si>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</si>
  <si>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</si>
  <si>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</si>
  <si>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</si>
  <si>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</si>
  <si>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</si>
  <si>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</si>
  <si>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</si>
  <si>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</si>
  <si>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</si>
  <si>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</si>
  <si>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</si>
  <si>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</si>
  <si>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</si>
  <si>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</si>
  <si>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</si>
  <si>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</si>
  <si>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</si>
  <si>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</si>
  <si>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</si>
  <si>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</si>
  <si>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</si>
  <si>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</si>
  <si>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</si>
  <si>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</si>
  <si>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</si>
  <si>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</si>
  <si>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</si>
  <si>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</si>
  <si>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</si>
  <si>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</si>
  <si>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</si>
  <si>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</si>
  <si>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</si>
  <si>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</si>
  <si>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</si>
  <si>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</si>
  <si>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</si>
  <si>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</si>
  <si>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</si>
  <si>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</si>
  <si>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</si>
  <si>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</si>
  <si>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</si>
  <si>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</si>
  <si>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</si>
  <si>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</si>
  <si>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</si>
  <si>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</si>
  <si>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</si>
  <si>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</si>
  <si>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</si>
  <si>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</si>
  <si>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</si>
  <si>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</si>
  <si>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</si>
  <si>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</si>
  <si>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</si>
  <si>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</si>
  <si>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</si>
  <si>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</si>
  <si>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</si>
  <si>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</si>
  <si>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</si>
  <si>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</si>
  <si>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</si>
  <si>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</si>
  <si>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</si>
  <si>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</si>
  <si>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</si>
  <si>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</si>
  <si>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</si>
  <si>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</si>
  <si>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</si>
  <si>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</si>
  <si>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</si>
  <si>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</si>
  <si>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</si>
  <si>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</si>
  <si>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</si>
  <si>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</si>
  <si>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</si>
  <si>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</si>
  <si>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</si>
  <si>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</si>
  <si>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</si>
  <si>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</si>
  <si>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</si>
  <si>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</si>
  <si>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</si>
  <si>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</si>
  <si>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</si>
  <si>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</si>
  <si>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</si>
  <si>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</si>
  <si>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</si>
  <si>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</si>
  <si>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</si>
  <si>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</si>
  <si>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</si>
  <si>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</si>
  <si>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</si>
  <si>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</si>
  <si>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</si>
  <si>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</si>
  <si>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</si>
  <si>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</si>
  <si>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</si>
  <si>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</si>
  <si>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</si>
  <si>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</si>
  <si>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</si>
  <si>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</si>
  <si>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</si>
  <si>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</si>
  <si>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</si>
  <si>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</si>
  <si>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</si>
  <si>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</si>
  <si>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</si>
  <si>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</si>
  <si>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</si>
  <si>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</si>
  <si>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</si>
  <si>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</si>
  <si>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</si>
  <si>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</si>
  <si>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</si>
  <si>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</si>
  <si>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</si>
  <si>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</si>
  <si>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</si>
  <si>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</si>
  <si>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</si>
  <si>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</si>
  <si>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</si>
  <si>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</si>
  <si>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</si>
  <si>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</si>
  <si>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</si>
  <si>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</si>
  <si>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</si>
  <si>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</si>
  <si>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</si>
  <si>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</si>
  <si>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</si>
  <si>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</si>
  <si>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</si>
  <si>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</si>
  <si>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</si>
  <si>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</si>
  <si>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</si>
  <si>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</si>
  <si>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</si>
  <si>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</si>
  <si>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</si>
  <si>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</si>
  <si>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</si>
  <si>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</si>
  <si>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</si>
  <si>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</si>
  <si>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</si>
  <si>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</si>
  <si>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</si>
  <si>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</si>
  <si>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</si>
  <si>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</si>
  <si>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</si>
  <si>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</si>
  <si>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</si>
  <si>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</si>
  <si>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</si>
  <si>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</si>
  <si>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</si>
  <si>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</si>
  <si>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</si>
  <si>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</si>
  <si>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</si>
  <si>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</si>
  <si>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</si>
  <si>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</si>
  <si>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</si>
  <si>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</si>
  <si>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</si>
  <si>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</si>
  <si>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</si>
  <si>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</si>
  <si>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</si>
  <si>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</si>
  <si>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</si>
  <si>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</si>
  <si>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</si>
  <si>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</si>
  <si>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</si>
  <si>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</si>
  <si>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</si>
  <si>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</si>
  <si>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</si>
  <si>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</si>
  <si>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</si>
  <si>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</si>
  <si>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</si>
  <si>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</si>
  <si>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</si>
  <si>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</si>
  <si>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</si>
  <si>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</si>
  <si>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</si>
  <si>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</si>
  <si>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</si>
  <si>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</si>
  <si>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</si>
  <si>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</si>
  <si>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</si>
  <si>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</si>
  <si>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</si>
  <si>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</si>
  <si>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</si>
  <si>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</si>
  <si>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</si>
  <si>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</si>
  <si>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</si>
  <si>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</si>
  <si>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</si>
  <si>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</si>
  <si>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</si>
  <si>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</si>
  <si>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</si>
  <si>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</si>
  <si>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</si>
  <si>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</si>
  <si>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</si>
  <si>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</si>
  <si>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</si>
  <si>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</si>
  <si>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</si>
  <si>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</si>
  <si>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</si>
  <si>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</si>
  <si>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</si>
  <si>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</si>
  <si>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</si>
  <si>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</si>
  <si>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</si>
  <si>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</si>
  <si>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</si>
  <si>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</si>
  <si>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</si>
  <si>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</si>
  <si>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</si>
  <si>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</si>
  <si>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</si>
  <si>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</si>
  <si>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</si>
  <si>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</si>
  <si>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</si>
  <si>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</si>
  <si>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</si>
  <si>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</si>
  <si>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</si>
  <si>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</si>
  <si>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</si>
  <si>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</si>
  <si>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</si>
  <si>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</si>
  <si>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</si>
  <si>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</si>
  <si>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</si>
  <si>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</si>
  <si>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</si>
  <si>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</si>
  <si>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</si>
  <si>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</si>
  <si>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</si>
  <si>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</si>
  <si>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</si>
  <si>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</si>
  <si>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</si>
  <si>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</si>
  <si>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</si>
  <si>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</si>
  <si>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</si>
  <si>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</si>
  <si>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</si>
  <si>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</si>
  <si>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</si>
  <si>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</si>
  <si>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</si>
  <si>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</si>
  <si>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</si>
  <si>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</si>
  <si>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</si>
  <si>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</si>
  <si>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</si>
  <si>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</si>
  <si>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</si>
  <si>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</si>
  <si>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</si>
  <si>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</si>
  <si>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</si>
  <si>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</si>
  <si>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</si>
  <si>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</si>
  <si>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</si>
  <si>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</si>
  <si>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</si>
  <si>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</si>
  <si>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</si>
  <si>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</si>
  <si>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</si>
  <si>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</si>
  <si>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</si>
  <si>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</si>
  <si>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</si>
  <si>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</si>
  <si>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</si>
  <si>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</si>
  <si>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</si>
  <si>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</si>
  <si>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</si>
  <si>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</si>
  <si>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</si>
  <si>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</si>
  <si>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</si>
  <si>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</si>
  <si>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</si>
  <si>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</si>
  <si>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</si>
  <si>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</si>
  <si>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</si>
  <si>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</si>
  <si>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</si>
  <si>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</si>
  <si>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</si>
  <si>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</si>
  <si>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</si>
  <si>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</si>
  <si>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</si>
  <si>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</si>
  <si>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</si>
  <si>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</si>
  <si>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</si>
  <si>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</si>
  <si>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</si>
  <si>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</si>
  <si>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</si>
  <si>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</si>
  <si>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</si>
  <si>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</si>
  <si>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</si>
  <si>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</si>
  <si>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</si>
  <si>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</si>
  <si>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</si>
  <si>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</si>
  <si>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</si>
  <si>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</si>
  <si>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</si>
  <si>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</si>
  <si>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</si>
  <si>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</si>
  <si>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</si>
  <si>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</si>
  <si>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</si>
  <si>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</si>
  <si>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</si>
  <si>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</si>
  <si>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</si>
  <si>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</si>
  <si>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</si>
  <si>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</si>
  <si>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</si>
  <si>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</si>
  <si>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</si>
  <si>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</si>
  <si>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</si>
  <si>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</si>
  <si>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</si>
  <si>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</si>
  <si>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</si>
  <si>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</si>
  <si>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</si>
  <si>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</si>
  <si>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</si>
  <si>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</si>
  <si>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</si>
  <si>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</si>
  <si>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</si>
  <si>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</si>
  <si>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</si>
  <si>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</si>
  <si>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</si>
  <si>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</si>
  <si>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</si>
  <si>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</si>
  <si>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</si>
  <si>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</si>
  <si>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</si>
  <si>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</si>
  <si>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</si>
  <si>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</si>
  <si>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</si>
  <si>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</si>
  <si>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</si>
  <si>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</si>
  <si>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</si>
  <si>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</si>
  <si>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</si>
  <si>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</si>
  <si>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</si>
  <si>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</si>
  <si>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</si>
  <si>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</si>
  <si>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</si>
  <si>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</si>
  <si>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</si>
  <si>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</si>
  <si>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</si>
  <si>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</si>
  <si>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</si>
  <si>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</si>
  <si>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</si>
  <si>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</si>
  <si>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</si>
  <si>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</si>
  <si>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</si>
  <si>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</si>
  <si>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</si>
  <si>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</si>
  <si>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</si>
  <si>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</si>
  <si>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</si>
  <si>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</si>
  <si>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</si>
  <si>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</si>
  <si>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</si>
  <si>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</si>
  <si>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</si>
  <si>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</si>
  <si>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</si>
  <si>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</si>
  <si>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</si>
  <si>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</si>
  <si>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</si>
  <si>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</si>
  <si>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</si>
  <si>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</si>
  <si>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</si>
  <si>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</si>
  <si>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</si>
  <si>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</si>
  <si>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</si>
  <si>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</si>
  <si>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</si>
  <si>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</si>
  <si>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</si>
  <si>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</si>
  <si>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</si>
  <si>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</si>
  <si>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</si>
  <si>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</si>
  <si>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</si>
  <si>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</si>
  <si>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</si>
  <si>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</si>
  <si>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</si>
  <si>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</si>
  <si>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</si>
  <si>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</si>
  <si>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</si>
  <si>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</si>
  <si>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</si>
  <si>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</si>
  <si>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</si>
  <si>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</si>
  <si>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</si>
  <si>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</si>
  <si>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</si>
  <si>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</si>
  <si>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</si>
  <si>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</si>
  <si>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</si>
  <si>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</si>
  <si>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</si>
  <si>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</si>
  <si>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</si>
  <si>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</si>
  <si>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</si>
  <si>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</si>
  <si>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</si>
  <si>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</si>
  <si>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</si>
  <si>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</si>
  <si>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</si>
  <si>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</si>
  <si>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</si>
  <si>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</si>
  <si>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</si>
  <si>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</si>
  <si>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</si>
  <si>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</si>
  <si>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</si>
  <si>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</si>
  <si>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</si>
  <si>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</si>
  <si>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</si>
  <si>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</si>
  <si>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</si>
  <si>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</si>
  <si>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</si>
  <si>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</si>
  <si>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</si>
  <si>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</si>
  <si>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</si>
  <si>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</si>
  <si>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</si>
  <si>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</si>
  <si>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</si>
  <si>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</si>
  <si>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</si>
  <si>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</si>
  <si>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</si>
  <si>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</si>
  <si>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</si>
  <si>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</si>
  <si>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</si>
  <si>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</si>
  <si>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</si>
  <si>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</si>
  <si>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</si>
  <si>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</si>
  <si>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</si>
  <si>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</si>
  <si>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</si>
  <si>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</si>
  <si>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</si>
  <si>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</si>
  <si>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</si>
  <si>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</si>
  <si>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</si>
  <si>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</si>
  <si>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</si>
  <si>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</si>
  <si>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</si>
  <si>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</si>
  <si>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</si>
  <si>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</si>
  <si>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</si>
  <si>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</si>
  <si>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</si>
  <si>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</si>
  <si>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</si>
  <si>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</si>
  <si>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</si>
  <si>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</si>
  <si>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</si>
  <si>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</si>
  <si>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</si>
  <si>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</si>
  <si>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</si>
  <si>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</si>
  <si>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</si>
  <si>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</si>
  <si>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</si>
  <si>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</si>
  <si>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</si>
  <si>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</si>
  <si>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</si>
  <si>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</si>
  <si>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</si>
  <si>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</si>
  <si>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</si>
  <si>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</si>
  <si>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</si>
  <si>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</si>
  <si>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</si>
  <si>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</si>
  <si>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</si>
  <si>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</si>
  <si>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</si>
  <si>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</si>
  <si>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</si>
  <si>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</si>
  <si>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</si>
  <si>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</si>
  <si>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</si>
  <si>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</si>
  <si>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</si>
  <si>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</si>
  <si>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</si>
  <si>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</si>
  <si>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</si>
  <si>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</si>
  <si>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</si>
  <si>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</si>
  <si>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</si>
  <si>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</si>
  <si>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</si>
  <si>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</si>
  <si>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</si>
  <si>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</si>
  <si>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</si>
  <si>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</si>
  <si>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</si>
  <si>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</si>
  <si>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</si>
  <si>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</si>
  <si>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</si>
  <si>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</si>
  <si>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</si>
  <si>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</si>
  <si>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</si>
  <si>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</si>
  <si>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</si>
  <si>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</si>
  <si>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</si>
  <si>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</si>
  <si>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</si>
  <si>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</si>
  <si>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</si>
  <si>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</si>
  <si>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</si>
  <si>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</si>
  <si>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</si>
  <si>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</si>
  <si>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</si>
  <si>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</si>
  <si>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</si>
  <si>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</si>
  <si>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</si>
  <si>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</si>
  <si>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</si>
  <si>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</si>
  <si>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</si>
  <si>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</si>
  <si>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</si>
  <si>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</si>
  <si>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</si>
  <si>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</si>
  <si>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</si>
  <si>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</si>
  <si>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</si>
  <si>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</si>
  <si>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</si>
  <si>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</si>
  <si>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</si>
  <si>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</si>
  <si>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</si>
  <si>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</si>
  <si>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</si>
  <si>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</si>
  <si>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</si>
  <si>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</si>
  <si>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</si>
  <si>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</si>
  <si>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</si>
  <si>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</si>
  <si>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</si>
  <si>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</si>
  <si>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</si>
  <si>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</si>
  <si>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</si>
  <si>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</si>
  <si>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</si>
  <si>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</si>
  <si>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</si>
  <si>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</si>
  <si>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</si>
  <si>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</si>
  <si>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</si>
  <si>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</si>
  <si>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</si>
  <si>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</si>
  <si>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</si>
  <si>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</si>
  <si>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</si>
  <si>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</si>
  <si>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</si>
  <si>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</si>
  <si>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</si>
  <si>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</si>
  <si>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</si>
  <si>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</si>
  <si>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</si>
  <si>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</si>
  <si>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</si>
  <si>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</si>
  <si>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</si>
  <si>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</si>
  <si>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</si>
  <si>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</si>
  <si>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</si>
  <si>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</si>
  <si>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</si>
  <si>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</si>
  <si>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</si>
  <si>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</si>
  <si>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</si>
  <si>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</si>
  <si>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</si>
  <si>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</si>
  <si>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</si>
  <si>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</si>
  <si>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</si>
  <si>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</si>
  <si>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</si>
  <si>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</si>
  <si>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</si>
  <si>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</si>
  <si>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</si>
  <si>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</si>
  <si>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</si>
  <si>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</si>
  <si>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</si>
  <si>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</si>
  <si>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</si>
  <si>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</si>
  <si>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</si>
  <si>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</si>
  <si>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</si>
  <si>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</si>
  <si>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</si>
  <si>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</si>
  <si>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</si>
  <si>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</si>
  <si>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</si>
  <si>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</si>
  <si>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</si>
  <si>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</si>
  <si>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</si>
  <si>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</si>
  <si>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</si>
  <si>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</si>
  <si>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</si>
  <si>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</si>
  <si>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</si>
  <si>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</si>
  <si>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</si>
  <si>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</si>
  <si>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</si>
  <si>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</si>
  <si>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</si>
  <si>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</si>
  <si>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</si>
  <si>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</si>
  <si>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</si>
  <si>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</si>
  <si>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</si>
  <si>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</si>
  <si>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</si>
  <si>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</si>
  <si>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</si>
  <si>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</si>
  <si>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</si>
  <si>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</si>
  <si>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</si>
  <si>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</si>
  <si>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</si>
  <si>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</si>
  <si>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</si>
  <si>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</si>
  <si>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</si>
  <si>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</si>
  <si>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</si>
  <si>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</si>
  <si>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</si>
  <si>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</si>
  <si>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</si>
  <si>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</si>
  <si>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</si>
  <si>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</si>
  <si>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</si>
  <si>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</si>
  <si>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</si>
  <si>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</si>
  <si>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</si>
  <si>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</si>
  <si>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</si>
  <si>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</si>
  <si>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</si>
  <si>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</si>
  <si>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</si>
  <si>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</si>
  <si>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</si>
  <si>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</si>
  <si>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</si>
  <si>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</si>
  <si>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</si>
  <si>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</si>
  <si>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</si>
  <si>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</si>
  <si>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</si>
  <si>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</si>
  <si>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</si>
  <si>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</si>
  <si>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</si>
  <si>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</si>
  <si>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</si>
  <si>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</si>
  <si>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</si>
  <si>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</si>
  <si>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</si>
  <si>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</si>
  <si>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</si>
  <si>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</si>
  <si>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</si>
  <si>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</si>
  <si>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</si>
  <si>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</si>
  <si>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</si>
  <si>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</si>
  <si>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</si>
  <si>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</si>
  <si>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</si>
  <si>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</si>
  <si>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</si>
  <si>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</si>
  <si>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</si>
  <si>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</si>
  <si>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</si>
  <si>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</si>
  <si>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</si>
  <si>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</si>
  <si>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</si>
  <si>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</si>
  <si>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</si>
  <si>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</si>
  <si>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</si>
  <si>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</si>
  <si>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</si>
  <si>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</si>
  <si>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</si>
  <si>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</si>
  <si>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</si>
  <si>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</si>
  <si>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</si>
  <si>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</si>
  <si>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</si>
  <si>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</si>
  <si>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</si>
  <si>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</si>
  <si>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</si>
  <si>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</si>
  <si>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</si>
  <si>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</si>
  <si>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</si>
  <si>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</si>
  <si>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</si>
  <si>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</si>
  <si>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</si>
  <si>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</si>
  <si>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</si>
  <si>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</si>
  <si>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</si>
  <si>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</si>
  <si>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</si>
  <si>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</si>
  <si>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</si>
  <si>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</si>
  <si>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</si>
  <si>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</si>
  <si>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</si>
  <si>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</si>
  <si>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</si>
  <si>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</si>
  <si>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</si>
  <si>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</si>
  <si>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</si>
  <si>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</si>
  <si>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</si>
  <si>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</si>
  <si>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</si>
  <si>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</si>
  <si>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</si>
  <si>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</si>
  <si>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</si>
  <si>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</si>
  <si>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</si>
  <si>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</si>
  <si>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</si>
  <si>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</si>
  <si>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</si>
  <si>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</si>
  <si>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</si>
  <si>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</si>
  <si>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</si>
  <si>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</si>
  <si>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</si>
  <si>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</si>
  <si>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</si>
  <si>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</si>
  <si>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</si>
  <si>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</si>
  <si>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</si>
  <si>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</si>
  <si>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</si>
  <si>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</si>
  <si>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</si>
  <si>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</si>
  <si>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</si>
  <si>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</si>
  <si>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</si>
  <si>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</si>
  <si>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</si>
  <si>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</si>
  <si>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</si>
  <si>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</si>
  <si>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</si>
  <si>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</si>
  <si>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</si>
  <si>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</si>
  <si>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</si>
  <si>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</si>
  <si>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</si>
  <si>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</si>
  <si>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</si>
  <si>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</si>
  <si>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</si>
  <si>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</si>
  <si>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</si>
  <si>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</si>
  <si>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</si>
  <si>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</si>
  <si>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</si>
  <si>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</si>
  <si>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</si>
  <si>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</si>
  <si>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</si>
  <si>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</si>
  <si>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</si>
  <si>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</si>
  <si>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</si>
  <si>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</si>
  <si>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</si>
  <si>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</si>
  <si>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</si>
  <si>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</si>
  <si>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</si>
  <si>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</si>
  <si>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</si>
  <si>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</si>
  <si>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</si>
  <si>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</si>
  <si>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</si>
  <si>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</si>
  <si>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</si>
  <si>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</si>
  <si>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</si>
  <si>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</si>
  <si>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</si>
  <si>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</si>
  <si>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</si>
  <si>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</si>
  <si>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</si>
  <si>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</si>
  <si>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</si>
  <si>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</si>
  <si>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</si>
  <si>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</si>
  <si>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</si>
  <si>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</si>
  <si>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</si>
  <si>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</si>
  <si>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</si>
  <si>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</si>
  <si>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</si>
  <si>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</si>
  <si>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</si>
  <si>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</si>
  <si>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</si>
  <si>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</si>
  <si>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</si>
  <si>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</si>
  <si>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</si>
  <si>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</si>
  <si>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</si>
  <si>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</si>
  <si>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</si>
  <si>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</si>
  <si>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</si>
  <si>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</si>
  <si>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</si>
  <si>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</si>
  <si>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</si>
  <si>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</si>
  <si>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</si>
  <si>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</si>
  <si>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</si>
  <si>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</si>
  <si>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</si>
  <si>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</si>
  <si>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</si>
  <si>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</si>
  <si>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</si>
  <si>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</si>
  <si>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</si>
  <si>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</si>
  <si>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</si>
  <si>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</si>
  <si>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</si>
  <si>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</si>
  <si>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</si>
  <si>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</si>
  <si>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</si>
  <si>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</si>
  <si>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</si>
  <si>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</si>
  <si>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</si>
  <si>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</si>
  <si>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</si>
  <si>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</si>
  <si>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</si>
  <si>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</si>
  <si>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</si>
  <si>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</si>
  <si>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</si>
  <si>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</si>
  <si>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</si>
  <si>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</si>
  <si>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</si>
  <si>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</si>
  <si>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</si>
  <si>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</si>
  <si>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</si>
  <si>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</si>
  <si>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</si>
  <si>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</si>
  <si>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</si>
  <si>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</si>
  <si>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</si>
  <si>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</si>
  <si>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</si>
  <si>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</si>
  <si>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</si>
  <si>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</si>
  <si>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</si>
  <si>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</si>
  <si>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</si>
  <si>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</si>
  <si>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</si>
  <si>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</si>
  <si>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</si>
  <si>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</si>
  <si>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</si>
  <si>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</si>
  <si>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</si>
  <si>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</si>
  <si>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</si>
  <si>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</si>
  <si>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</si>
  <si>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</si>
  <si>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</si>
  <si>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</si>
  <si>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</si>
  <si>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</si>
  <si>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</si>
  <si>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</si>
  <si>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</si>
  <si>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</si>
  <si>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</si>
  <si>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</si>
  <si>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</si>
  <si>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</si>
  <si>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</si>
  <si>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</si>
  <si>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</si>
  <si>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</si>
  <si>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</si>
  <si>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</si>
  <si>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</si>
  <si>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</si>
  <si>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</si>
  <si>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</si>
  <si>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</si>
  <si>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</si>
  <si>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</si>
  <si>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</si>
  <si>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</si>
  <si>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</si>
  <si>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</si>
  <si>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</si>
  <si>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</si>
  <si>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</si>
  <si>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</si>
  <si>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</si>
  <si>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</si>
  <si>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</si>
  <si>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</si>
  <si>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</si>
  <si>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</si>
  <si>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</si>
  <si>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</si>
  <si>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</si>
  <si>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</si>
  <si>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</si>
  <si>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</si>
  <si>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</si>
  <si>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</si>
  <si>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</si>
  <si>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</si>
  <si>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</si>
  <si>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</si>
  <si>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</si>
  <si>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</si>
  <si>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</si>
  <si>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</si>
  <si>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</si>
  <si>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</si>
  <si>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</si>
  <si>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</si>
  <si>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</si>
  <si>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</si>
  <si>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</si>
  <si>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</si>
  <si>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</si>
  <si>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</si>
  <si>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</si>
  <si>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</si>
  <si>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</si>
  <si>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</si>
  <si>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</si>
  <si>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</si>
  <si>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</si>
  <si>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</si>
  <si>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</si>
  <si>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</si>
  <si>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</si>
  <si>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</si>
  <si>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</si>
  <si>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</si>
  <si>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</si>
  <si>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</si>
  <si>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</si>
  <si>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</si>
  <si>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</si>
  <si>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</si>
  <si>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</si>
  <si>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</si>
  <si>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</si>
  <si>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</si>
  <si>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</si>
  <si>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</si>
  <si>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</si>
  <si>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</si>
  <si>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</si>
  <si>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</si>
  <si>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</si>
  <si>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</si>
  <si>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</si>
  <si>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</si>
  <si>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</si>
  <si>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</si>
  <si>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</si>
  <si>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</si>
  <si>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</si>
  <si>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</si>
  <si>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</si>
  <si>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</si>
  <si>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</si>
  <si>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</si>
  <si>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</si>
  <si>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</si>
  <si>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</si>
  <si>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</si>
  <si>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</si>
  <si>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</si>
  <si>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</si>
  <si>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</si>
  <si>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</si>
  <si>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</si>
  <si>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</si>
  <si>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</si>
  <si>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</si>
  <si>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</si>
  <si>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</si>
  <si>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</si>
  <si>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</si>
  <si>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</si>
  <si>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</si>
  <si>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</si>
  <si>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</si>
  <si>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</si>
  <si>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</si>
  <si>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</si>
  <si>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</si>
  <si>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</si>
  <si>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</si>
  <si>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</si>
  <si>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</si>
  <si>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</si>
  <si>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</si>
  <si>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</si>
  <si>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</si>
  <si>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</si>
  <si>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</si>
  <si>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</si>
  <si>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</si>
  <si>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</si>
  <si>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</si>
  <si>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</si>
  <si>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</si>
  <si>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</si>
  <si>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</si>
  <si>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</si>
  <si>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</si>
  <si>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</si>
  <si>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</si>
  <si>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</si>
  <si>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</si>
  <si>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</si>
  <si>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</si>
  <si>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</si>
  <si>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</si>
  <si>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</si>
  <si>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</si>
  <si>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</si>
  <si>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</si>
  <si>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</si>
  <si>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</si>
  <si>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</si>
  <si>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</si>
  <si>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</si>
  <si>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</si>
  <si>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</si>
  <si>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</si>
  <si>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</si>
  <si>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</si>
  <si>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</si>
  <si>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</si>
  <si>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</si>
  <si>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</si>
  <si>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</si>
  <si>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</si>
  <si>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</si>
  <si>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</si>
  <si>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</si>
  <si>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</si>
  <si>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</si>
  <si>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</si>
  <si>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</si>
  <si>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</si>
  <si>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</si>
  <si>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</si>
  <si>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</si>
  <si>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</si>
  <si>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</si>
  <si>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</si>
  <si>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</si>
  <si>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</si>
  <si>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</si>
  <si>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</si>
  <si>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</si>
  <si>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</si>
  <si>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</si>
  <si>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</si>
  <si>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</si>
  <si>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</si>
  <si>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</si>
  <si>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</si>
  <si>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</si>
  <si>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</si>
  <si>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</si>
  <si>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</si>
  <si>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</si>
  <si>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</si>
  <si>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</si>
  <si>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</si>
  <si>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</si>
  <si>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</si>
  <si>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</si>
  <si>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</si>
  <si>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</si>
  <si>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</si>
  <si>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</si>
  <si>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</si>
  <si>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</si>
  <si>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</si>
  <si>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</si>
  <si>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</si>
  <si>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</si>
  <si>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</si>
  <si>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</si>
  <si>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</si>
  <si>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</si>
  <si>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</si>
  <si>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</si>
  <si>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</si>
  <si>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</si>
  <si>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</si>
  <si>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</si>
  <si>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</si>
  <si>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</si>
  <si>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</si>
  <si>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</si>
  <si>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</si>
  <si>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</si>
  <si>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</si>
  <si>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</si>
  <si>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</si>
  <si>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</si>
  <si>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</si>
  <si>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</si>
  <si>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</si>
  <si>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</si>
  <si>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</si>
  <si>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</si>
  <si>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</si>
  <si>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</si>
  <si>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</si>
  <si>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</si>
  <si>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</si>
  <si>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</si>
  <si>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</si>
  <si>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</si>
  <si>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</si>
  <si>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</si>
  <si>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</si>
  <si>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</si>
  <si>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</si>
  <si>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</si>
  <si>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</si>
  <si>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</si>
  <si>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</si>
  <si>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</si>
  <si>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</si>
  <si>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</si>
  <si>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</si>
  <si>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</si>
  <si>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</si>
  <si>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</si>
  <si>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</si>
  <si>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</si>
  <si>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</si>
  <si>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</si>
  <si>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</si>
  <si>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</si>
  <si>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</si>
  <si>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</si>
  <si>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</si>
  <si>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</si>
  <si>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</si>
  <si>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</si>
  <si>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</si>
  <si>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</si>
  <si>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</si>
  <si>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</si>
  <si>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</si>
  <si>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</si>
  <si>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</si>
  <si>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</si>
  <si>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</si>
  <si>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</si>
  <si>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</si>
  <si>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</si>
  <si>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</si>
  <si>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</si>
  <si>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</si>
  <si>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</si>
  <si>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</si>
  <si>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</si>
  <si>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</si>
  <si>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</si>
  <si>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</si>
  <si>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</si>
  <si>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</si>
  <si>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</si>
  <si>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</si>
  <si>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</si>
  <si>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</si>
  <si>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</si>
  <si>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</si>
  <si>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</si>
  <si>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</si>
  <si>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</si>
  <si>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</si>
  <si>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</si>
  <si>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</si>
  <si>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</si>
  <si>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</si>
  <si>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</si>
  <si>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</si>
  <si>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</si>
  <si>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</si>
  <si>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</si>
  <si>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</si>
  <si>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</si>
  <si>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</si>
  <si>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</si>
  <si>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</si>
  <si>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</si>
  <si>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</si>
  <si>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</si>
  <si>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</si>
  <si>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</si>
  <si>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</si>
  <si>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</si>
  <si>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</si>
  <si>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</si>
  <si>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</si>
  <si>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</si>
  <si>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</si>
  <si>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</si>
  <si>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</si>
  <si>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</si>
  <si>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</si>
  <si>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</si>
  <si>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</si>
  <si>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</si>
  <si>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</si>
  <si>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</si>
  <si>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</si>
  <si>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</si>
  <si>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</si>
  <si>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</si>
  <si>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</si>
  <si>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</si>
  <si>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</si>
  <si>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</si>
  <si>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</si>
  <si>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</si>
  <si>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</si>
  <si>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</si>
  <si>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</si>
  <si>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</si>
  <si>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</si>
  <si>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</si>
  <si>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</si>
  <si>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</si>
  <si>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</si>
  <si>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</si>
  <si>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</si>
  <si>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</si>
  <si>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</si>
  <si>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</si>
  <si>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</si>
  <si>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</si>
  <si>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</si>
  <si>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</si>
  <si>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</si>
  <si>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</si>
  <si>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</si>
  <si>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</si>
  <si>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</si>
  <si>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</si>
  <si>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</si>
  <si>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</si>
  <si>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</si>
  <si>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</si>
  <si>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</si>
  <si>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</si>
  <si>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</si>
  <si>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</si>
  <si>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</si>
  <si>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</si>
  <si>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</si>
  <si>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</si>
  <si>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</si>
  <si>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</si>
  <si>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</si>
  <si>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</si>
  <si>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</si>
  <si>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</si>
  <si>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</si>
  <si>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</si>
  <si>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</si>
  <si>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</si>
  <si>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</si>
  <si>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</si>
  <si>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</si>
  <si>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</si>
  <si>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</si>
  <si>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</si>
  <si>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</si>
  <si>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</si>
  <si>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</si>
  <si>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</si>
  <si>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</si>
  <si>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</si>
  <si>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</si>
  <si>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</si>
  <si>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</si>
  <si>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</si>
  <si>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</si>
  <si>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</si>
  <si>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</si>
  <si>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</si>
  <si>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</si>
  <si>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</si>
  <si>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</si>
  <si>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</si>
  <si>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</si>
  <si>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</si>
  <si>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</si>
  <si>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</si>
  <si>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</si>
  <si>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</si>
  <si>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</si>
  <si>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</si>
  <si>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</si>
  <si>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</si>
  <si>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</si>
  <si>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</si>
  <si>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</si>
  <si>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</si>
  <si>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</si>
  <si>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</si>
  <si>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</si>
  <si>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</si>
  <si>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</si>
  <si>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</si>
  <si>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</si>
  <si>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</si>
  <si>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</si>
  <si>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</si>
  <si>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</si>
  <si>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</si>
  <si>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</si>
  <si>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</si>
  <si>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</si>
  <si>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</si>
  <si>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</si>
  <si>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</si>
  <si>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</si>
  <si>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</si>
  <si>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</si>
  <si>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</si>
  <si>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</si>
  <si>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</si>
  <si>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</si>
  <si>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</si>
  <si>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</si>
  <si>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</si>
  <si>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</si>
  <si>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</si>
  <si>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</si>
  <si>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</si>
  <si>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</si>
  <si>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</si>
  <si>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</si>
  <si>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</si>
  <si>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</si>
  <si>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</si>
  <si>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</si>
  <si>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</si>
  <si>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</si>
  <si>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</si>
  <si>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</si>
  <si>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</si>
  <si>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</si>
  <si>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</si>
  <si>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</si>
  <si>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</si>
  <si>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</si>
  <si>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</si>
  <si>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</si>
  <si>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</si>
  <si>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</si>
  <si>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</si>
  <si>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</si>
  <si>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</si>
  <si>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</si>
  <si>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</si>
  <si>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</si>
  <si>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</si>
  <si>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</si>
  <si>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</si>
  <si>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</si>
  <si>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</si>
  <si>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</si>
  <si>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</si>
  <si>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</si>
  <si>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</si>
  <si>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</si>
  <si>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</si>
  <si>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</si>
  <si>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</si>
  <si>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</si>
  <si>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</si>
  <si>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</si>
  <si>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</si>
  <si>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</si>
  <si>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</si>
  <si>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</si>
  <si>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</si>
  <si>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</si>
  <si>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</si>
  <si>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</si>
  <si>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</si>
  <si>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</si>
  <si>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</si>
  <si>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</si>
  <si>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</si>
  <si>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</si>
  <si>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</si>
  <si>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</si>
  <si>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</si>
  <si>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</si>
  <si>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</si>
  <si>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</si>
  <si>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</si>
  <si>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</si>
  <si>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</si>
  <si>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</si>
  <si>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</si>
  <si>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</si>
  <si>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</si>
  <si>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</si>
  <si>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</si>
  <si>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</si>
  <si>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</si>
  <si>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</si>
  <si>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</si>
  <si>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</si>
  <si>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</si>
  <si>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</si>
  <si>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</si>
  <si>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</si>
  <si>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</si>
  <si>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</si>
  <si>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</si>
  <si>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</si>
  <si>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</si>
  <si>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</si>
  <si>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</si>
  <si>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</si>
  <si>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</si>
  <si>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</si>
  <si>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</si>
  <si>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</si>
  <si>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</si>
  <si>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</si>
  <si>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</si>
  <si>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</si>
  <si>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</si>
  <si>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</si>
  <si>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</si>
  <si>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</si>
  <si>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</si>
  <si>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</si>
  <si>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</si>
  <si>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</si>
  <si>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</si>
  <si>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</si>
  <si>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</si>
  <si>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</si>
  <si>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</si>
  <si>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</si>
  <si>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</si>
  <si>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</si>
  <si>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</si>
  <si>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</si>
  <si>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</si>
  <si>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</si>
  <si>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</si>
  <si>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</si>
  <si>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</si>
  <si>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</si>
  <si>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</si>
  <si>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</si>
  <si>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</si>
  <si>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</si>
  <si>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</si>
  <si>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</si>
  <si>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</si>
  <si>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</si>
  <si>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</si>
  <si>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</si>
  <si>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</si>
  <si>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</si>
  <si>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</si>
  <si>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</si>
  <si>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</si>
  <si>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</si>
  <si>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</si>
  <si>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</si>
  <si>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</si>
  <si>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</si>
  <si>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</si>
  <si>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</si>
  <si>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</si>
  <si>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</si>
  <si>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</si>
  <si>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</si>
  <si>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</si>
  <si>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</si>
  <si>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</si>
  <si>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</si>
  <si>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</si>
  <si>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</si>
  <si>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</si>
  <si>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</si>
  <si>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</si>
  <si>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</si>
  <si>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</si>
  <si>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</si>
  <si>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</si>
  <si>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</si>
  <si>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</si>
  <si>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</si>
  <si>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</si>
  <si>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</si>
  <si>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</si>
  <si>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</si>
  <si>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</si>
  <si>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</si>
  <si>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</si>
  <si>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</si>
  <si>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</si>
  <si>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</si>
  <si>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</si>
  <si>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</si>
  <si>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</si>
  <si>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</si>
  <si>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</si>
  <si>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</si>
  <si>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</si>
  <si>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</si>
  <si>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</si>
  <si>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</si>
  <si>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</si>
  <si>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</si>
  <si>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</si>
  <si>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</si>
  <si>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</si>
  <si>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</si>
  <si>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</si>
  <si>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</si>
  <si>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</si>
  <si>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</si>
  <si>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</si>
  <si>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</si>
  <si>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</si>
  <si>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</si>
  <si>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</si>
  <si>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</si>
  <si>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</si>
  <si>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</si>
  <si>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</si>
  <si>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</si>
  <si>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</si>
  <si>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</si>
  <si>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</si>
  <si>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</si>
  <si>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</si>
  <si>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</si>
  <si>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</si>
  <si>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</si>
  <si>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</si>
  <si>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</si>
  <si>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</si>
  <si>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</si>
  <si>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</si>
  <si>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</si>
  <si>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</si>
  <si>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</si>
  <si>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</si>
  <si>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</si>
  <si>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</si>
  <si>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</si>
  <si>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</si>
  <si>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</si>
  <si>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</si>
  <si>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</si>
  <si>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</si>
  <si>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</si>
  <si>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</si>
  <si>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</si>
  <si>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</si>
  <si>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</si>
  <si>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</si>
  <si>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</si>
  <si>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</si>
  <si>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</si>
  <si>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</si>
  <si>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</si>
  <si>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</si>
  <si>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</si>
  <si>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</si>
  <si>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</si>
  <si>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</si>
  <si>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</si>
  <si>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</si>
  <si>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</si>
  <si>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</si>
  <si>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</si>
  <si>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</si>
  <si>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</si>
  <si>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</si>
  <si>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</si>
  <si>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</si>
  <si>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</si>
  <si>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</si>
  <si>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</si>
  <si>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</si>
  <si>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</si>
  <si>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</si>
  <si>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</si>
  <si>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</si>
  <si>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</si>
  <si>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</si>
  <si>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</si>
  <si>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</si>
  <si>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</si>
  <si>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</si>
  <si>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</si>
  <si>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</si>
  <si>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</si>
  <si>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</si>
  <si>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</si>
  <si>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</si>
  <si>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</si>
  <si>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</si>
  <si>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</si>
  <si>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</si>
  <si>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</si>
  <si>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</si>
  <si>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</si>
  <si>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</si>
  <si>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</si>
  <si>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</si>
  <si>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</si>
  <si>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</si>
  <si>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</si>
  <si>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</si>
  <si>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</si>
  <si>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</si>
  <si>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</si>
  <si>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</si>
  <si>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</si>
  <si>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</si>
  <si>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</si>
  <si>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</si>
  <si>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</si>
  <si>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</si>
  <si>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</si>
  <si>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</si>
  <si>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</si>
  <si>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</si>
  <si>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</si>
  <si>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</si>
  <si>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</si>
  <si>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</si>
  <si>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</si>
  <si>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</si>
  <si>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</si>
  <si>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</si>
  <si>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</si>
  <si>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</si>
  <si>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</si>
  <si>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</si>
  <si>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</si>
  <si>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</si>
  <si>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</si>
  <si>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</si>
  <si>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</si>
  <si>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</si>
  <si>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</si>
  <si>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</si>
  <si>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</si>
  <si>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</si>
  <si>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</si>
  <si>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</si>
  <si>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</si>
  <si>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</si>
  <si>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</si>
  <si>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</si>
  <si>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</si>
  <si>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</si>
  <si>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</si>
  <si>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</si>
  <si>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</si>
  <si>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</si>
  <si>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</si>
  <si>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</si>
  <si>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</si>
  <si>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</si>
  <si>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</si>
  <si>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</si>
  <si>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</si>
  <si>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</si>
  <si>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</si>
  <si>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</si>
  <si>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</si>
  <si>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</si>
  <si>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</si>
  <si>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</si>
  <si>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</si>
  <si>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</si>
  <si>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</si>
  <si>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</si>
  <si>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</si>
  <si>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</si>
  <si>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</si>
  <si>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</si>
  <si>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</si>
  <si>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</si>
  <si>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</si>
  <si>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</si>
  <si>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</si>
  <si>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</si>
  <si>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</si>
  <si>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</si>
  <si>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</si>
  <si>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</si>
  <si>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</si>
  <si>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</si>
  <si>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</si>
  <si>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</si>
  <si>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</si>
  <si>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</si>
  <si>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</si>
  <si>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</si>
  <si>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</si>
  <si>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</si>
  <si>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</si>
  <si>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</si>
  <si>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</si>
  <si>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</si>
  <si>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</si>
  <si>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</si>
  <si>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</si>
  <si>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</si>
  <si>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</si>
  <si>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</si>
  <si>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</si>
  <si>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</si>
  <si>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</si>
  <si>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</si>
  <si>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</si>
  <si>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</si>
  <si>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</si>
  <si>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</si>
  <si>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</si>
  <si>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</si>
  <si>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</si>
  <si>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</si>
  <si>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</si>
  <si>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</si>
  <si>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</si>
  <si>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</si>
  <si>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</si>
  <si>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</si>
  <si>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</si>
  <si>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</si>
  <si>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</si>
  <si>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</si>
  <si>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</si>
  <si>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</si>
  <si>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</si>
  <si>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</si>
  <si>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</si>
  <si>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</si>
  <si>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</si>
  <si>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</si>
  <si>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</si>
  <si>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</si>
  <si>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</si>
  <si>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</si>
  <si>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</si>
  <si>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</si>
  <si>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</si>
  <si>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</si>
  <si>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</si>
  <si>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</si>
  <si>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</si>
  <si>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</si>
  <si>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</si>
  <si>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</si>
  <si>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</si>
  <si>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</si>
  <si>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</si>
  <si>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</si>
  <si>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</si>
  <si>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</si>
  <si>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</si>
  <si>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</si>
  <si>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</si>
  <si>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</si>
  <si>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</si>
  <si>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</si>
  <si>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</si>
  <si>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</si>
  <si>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</si>
  <si>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</si>
  <si>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</si>
  <si>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</si>
  <si>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</si>
  <si>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</si>
  <si>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</si>
  <si>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</si>
  <si>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</si>
  <si>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</si>
  <si>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</si>
  <si>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</si>
  <si>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</si>
  <si>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</si>
  <si>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</si>
  <si>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</si>
  <si>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</si>
  <si>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</si>
  <si>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</si>
  <si>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</si>
  <si>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</si>
  <si>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</si>
  <si>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</si>
  <si>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</si>
  <si>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</si>
  <si>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</si>
  <si>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</si>
  <si>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</si>
  <si>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</si>
  <si>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</si>
  <si>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</si>
  <si>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</si>
  <si>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</si>
  <si>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</si>
  <si>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</si>
  <si>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</si>
  <si>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</si>
  <si>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</si>
  <si>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</si>
  <si>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</si>
  <si>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</si>
  <si>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</si>
  <si>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</si>
  <si>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</si>
  <si>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</si>
  <si>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</si>
  <si>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</si>
  <si>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</si>
  <si>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</si>
  <si>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</si>
  <si>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</si>
  <si>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</si>
  <si>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</si>
  <si>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</si>
  <si>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</si>
  <si>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</si>
  <si>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</si>
  <si>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</si>
  <si>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</si>
  <si>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</si>
  <si>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</si>
  <si>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</si>
  <si>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</si>
  <si>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</si>
  <si>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</si>
  <si>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</si>
  <si>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</si>
  <si>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</si>
  <si>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</si>
  <si>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</si>
  <si>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</si>
  <si>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</si>
  <si>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</si>
  <si>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</si>
  <si>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</si>
  <si>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</si>
  <si>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</si>
  <si>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</si>
  <si>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</si>
  <si>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</si>
  <si>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</si>
  <si>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</si>
  <si>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</si>
  <si>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</si>
  <si>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</si>
  <si>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</si>
  <si>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</si>
  <si>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</si>
  <si>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</si>
  <si>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</si>
  <si>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</si>
  <si>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</si>
  <si>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</si>
  <si>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</si>
  <si>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</si>
  <si>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</si>
  <si>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</si>
  <si>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</si>
  <si>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</si>
  <si>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</si>
  <si>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</si>
  <si>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</si>
  <si>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</si>
  <si>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</si>
  <si>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</si>
  <si>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</si>
  <si>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</si>
  <si>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</si>
  <si>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</si>
  <si>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</si>
  <si>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</si>
  <si>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</si>
  <si>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</si>
  <si>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</si>
  <si>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</si>
  <si>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</si>
  <si>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</si>
  <si>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</si>
  <si>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</si>
  <si>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</si>
  <si>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</si>
  <si>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</si>
  <si>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</si>
  <si>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</si>
  <si>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</si>
  <si>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</si>
  <si>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</si>
  <si>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</si>
  <si>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</si>
  <si>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</si>
  <si>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</si>
  <si>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</si>
  <si>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</si>
  <si>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</si>
  <si>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</si>
  <si>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</si>
  <si>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</si>
  <si>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</si>
  <si>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</si>
  <si>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</si>
  <si>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</si>
  <si>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</si>
  <si>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</si>
  <si>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</si>
  <si>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</si>
  <si>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</si>
  <si>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</si>
  <si>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</si>
  <si>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</si>
  <si>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</si>
  <si>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</si>
  <si>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</si>
  <si>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</si>
  <si>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</si>
  <si>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</si>
  <si>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</si>
  <si>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</si>
  <si>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</si>
  <si>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</si>
  <si>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</si>
  <si>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</si>
  <si>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</si>
  <si>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</si>
  <si>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</si>
  <si>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</si>
  <si>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</si>
  <si>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</si>
  <si>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</si>
  <si>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</si>
  <si>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</si>
  <si>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</si>
  <si>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</si>
  <si>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</si>
  <si>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</si>
  <si>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</si>
  <si>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</si>
  <si>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</si>
  <si>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</si>
  <si>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</si>
  <si>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</si>
  <si>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</si>
  <si>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</si>
  <si>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</si>
  <si>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</si>
  <si>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</si>
  <si>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</si>
  <si>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</si>
  <si>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</si>
  <si>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</si>
  <si>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</si>
  <si>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</si>
  <si>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</si>
  <si>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</si>
  <si>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</si>
  <si>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</si>
  <si>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</si>
  <si>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</si>
  <si>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</si>
  <si>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</si>
  <si>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</si>
  <si>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</si>
  <si>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</si>
  <si>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</si>
  <si>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</si>
  <si>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</si>
  <si>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</si>
  <si>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</si>
  <si>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</si>
  <si>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</si>
  <si>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</si>
  <si>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</si>
  <si>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</si>
  <si>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</si>
  <si>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</si>
  <si>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</si>
  <si>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</si>
  <si>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</si>
  <si>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</si>
  <si>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</si>
  <si>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</si>
  <si>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</si>
  <si>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</si>
  <si>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</si>
  <si>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</si>
  <si>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</si>
  <si>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</si>
  <si>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</si>
  <si>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</si>
  <si>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</si>
  <si>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</si>
  <si>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</si>
  <si>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</si>
  <si>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</si>
  <si>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</si>
  <si>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</si>
  <si>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</si>
  <si>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</si>
  <si>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</si>
  <si>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</si>
  <si>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</si>
  <si>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</si>
  <si>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</si>
  <si>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</si>
  <si>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</si>
  <si>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</si>
  <si>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</si>
  <si>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</si>
  <si>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</si>
  <si>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</si>
  <si>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</si>
  <si>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</si>
  <si>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</si>
  <si>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</si>
  <si>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</si>
  <si>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</si>
  <si>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</si>
  <si>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</si>
  <si>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</si>
  <si>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</si>
  <si>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</si>
  <si>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</si>
  <si>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</si>
  <si>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</si>
  <si>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</si>
  <si>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</si>
  <si>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</si>
  <si>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</si>
  <si>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</si>
  <si>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</si>
  <si>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</si>
  <si>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</si>
  <si>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</si>
  <si>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</si>
  <si>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</si>
  <si>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</si>
  <si>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</si>
  <si>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</si>
  <si>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</si>
  <si>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</si>
  <si>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</si>
  <si>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</si>
  <si>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</si>
  <si>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</si>
  <si>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</si>
  <si>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</si>
  <si>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</si>
  <si>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</si>
  <si>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</si>
  <si>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</si>
  <si>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</si>
  <si>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</si>
  <si>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</si>
  <si>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</si>
  <si>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</si>
  <si>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</si>
  <si>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</si>
  <si>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</si>
  <si>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</si>
  <si>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</si>
  <si>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</si>
  <si>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</si>
  <si>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</si>
  <si>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</si>
  <si>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</si>
  <si>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</si>
  <si>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</si>
  <si>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</si>
  <si>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</si>
  <si>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</si>
  <si>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</si>
  <si>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</si>
  <si>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</si>
  <si>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</si>
  <si>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</si>
  <si>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</si>
  <si>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</si>
  <si>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</si>
  <si>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</si>
  <si>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</si>
  <si>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</si>
  <si>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</si>
  <si>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</si>
  <si>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</si>
  <si>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</si>
  <si>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</si>
  <si>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</si>
  <si>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</si>
  <si>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</si>
  <si>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</si>
  <si>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</si>
  <si>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</si>
  <si>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</si>
  <si>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</si>
  <si>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</si>
  <si>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</si>
  <si>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</si>
  <si>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</si>
  <si>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</si>
  <si>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</si>
  <si>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</si>
  <si>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</si>
  <si>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</si>
  <si>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</si>
  <si>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</si>
  <si>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</si>
  <si>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</si>
  <si>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</si>
  <si>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</si>
  <si>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</si>
  <si>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</si>
  <si>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</si>
  <si>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</si>
  <si>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</si>
  <si>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</si>
  <si>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</si>
  <si>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</si>
  <si>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</si>
  <si>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</si>
  <si>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</si>
  <si>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</si>
  <si>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</si>
  <si>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</si>
  <si>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</si>
  <si>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</si>
  <si>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</si>
  <si>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</si>
  <si>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</si>
  <si>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</si>
  <si>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</si>
  <si>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</si>
  <si>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</si>
  <si>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</si>
  <si>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</si>
  <si>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</si>
  <si>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</si>
  <si>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</si>
  <si>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</si>
  <si>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</si>
  <si>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</si>
  <si>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</si>
  <si>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</si>
  <si>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</si>
  <si>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</si>
  <si>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</si>
  <si>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</si>
  <si>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</si>
  <si>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</si>
  <si>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</si>
  <si>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</si>
  <si>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</si>
  <si>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</si>
  <si>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</si>
  <si>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</si>
  <si>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</si>
  <si>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</si>
  <si>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</si>
  <si>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</si>
  <si>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</si>
  <si>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</si>
  <si>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</si>
  <si>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</si>
  <si>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</si>
  <si>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</si>
  <si>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</si>
  <si>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</si>
  <si>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</si>
  <si>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</si>
  <si>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</si>
  <si>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</si>
  <si>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</si>
  <si>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</si>
  <si>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</si>
  <si>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</si>
  <si>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</si>
  <si>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</si>
  <si>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</si>
  <si>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</si>
  <si>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</si>
  <si>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</si>
  <si>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</si>
  <si>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</si>
  <si>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</si>
  <si>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</si>
  <si>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</si>
  <si>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</si>
  <si>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</si>
  <si>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</si>
  <si>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</si>
  <si>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</si>
  <si>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</si>
  <si>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</si>
  <si>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</si>
  <si>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</si>
  <si>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</si>
  <si>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</si>
  <si>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</si>
  <si>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</si>
  <si>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</si>
  <si>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</si>
  <si>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</si>
  <si>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</si>
  <si>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</si>
  <si>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</si>
  <si>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</si>
  <si>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</si>
  <si>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</si>
  <si>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</si>
  <si>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</si>
  <si>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</si>
  <si>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</si>
  <si>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</si>
  <si>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</si>
  <si>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</si>
  <si>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</si>
  <si>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</si>
  <si>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</si>
  <si>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</si>
  <si>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</si>
  <si>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</si>
  <si>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</si>
  <si>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</si>
  <si>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</si>
  <si>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</si>
  <si>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</si>
  <si>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</si>
  <si>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</si>
  <si>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</si>
  <si>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</si>
  <si>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</si>
  <si>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</si>
  <si>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</si>
  <si>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</si>
  <si>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</si>
  <si>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</si>
  <si>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</si>
  <si>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</si>
  <si>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</si>
  <si>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</si>
  <si>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</si>
  <si>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</si>
  <si>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</si>
  <si>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</si>
  <si>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</si>
  <si>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</si>
  <si>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</si>
  <si>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</si>
  <si>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</si>
  <si>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</si>
  <si>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</si>
  <si>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</si>
  <si>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</si>
  <si>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</si>
  <si>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</si>
  <si>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</si>
  <si>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</si>
  <si>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</si>
  <si>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</si>
  <si>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</si>
  <si>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</si>
  <si>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</si>
  <si>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</si>
  <si>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</si>
  <si>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</si>
  <si>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</si>
  <si>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</si>
  <si>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</si>
  <si>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</si>
  <si>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</si>
  <si>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</si>
  <si>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</si>
  <si>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</si>
  <si>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</si>
  <si>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</si>
  <si>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</si>
  <si>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</si>
  <si>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</si>
  <si>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</si>
  <si>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</si>
  <si>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</si>
  <si>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</si>
  <si>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</si>
  <si>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</si>
  <si>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</si>
  <si>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</si>
  <si>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</si>
  <si>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</si>
  <si>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</si>
  <si>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</si>
  <si>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</si>
  <si>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</si>
  <si>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</si>
  <si>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</si>
  <si>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</si>
  <si>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</si>
  <si>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</si>
  <si>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</si>
  <si>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</si>
  <si>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</si>
  <si>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</si>
  <si>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</si>
  <si>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</si>
  <si>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</si>
  <si>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</si>
  <si>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</si>
  <si>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</si>
  <si>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</si>
  <si>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</si>
  <si>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</si>
  <si>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</si>
  <si>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</si>
  <si>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</si>
  <si>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</si>
  <si>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</si>
  <si>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</si>
  <si>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</si>
  <si>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</si>
  <si>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</si>
  <si>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</si>
  <si>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</si>
  <si>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</si>
  <si>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</si>
  <si>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</si>
  <si>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</si>
  <si>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</si>
  <si>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</si>
  <si>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</si>
  <si>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</si>
  <si>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</si>
  <si>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</si>
  <si>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</si>
  <si>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</si>
  <si>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</si>
  <si>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</si>
  <si>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</si>
  <si>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</si>
  <si>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</si>
  <si>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</si>
  <si>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</si>
  <si>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</si>
  <si>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</si>
  <si>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</si>
  <si>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</si>
  <si>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</si>
  <si>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</si>
  <si>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</si>
  <si>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</si>
  <si>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</si>
  <si>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</si>
  <si>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</si>
  <si>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</si>
  <si>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</si>
  <si>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</si>
  <si>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</si>
  <si>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</si>
  <si>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</si>
  <si>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</si>
  <si>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</si>
  <si>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</si>
  <si>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</si>
  <si>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</si>
  <si>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</si>
  <si>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</si>
  <si>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</si>
  <si>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</si>
  <si>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</si>
  <si>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</si>
  <si>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</si>
  <si>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</si>
  <si>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</si>
  <si>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</si>
  <si>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</si>
  <si>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</si>
  <si>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</si>
  <si>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</si>
  <si>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</si>
  <si>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</si>
  <si>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</si>
  <si>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</si>
  <si>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</si>
  <si>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</si>
  <si>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</si>
  <si>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</si>
  <si>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</si>
  <si>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</si>
  <si>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</si>
  <si>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</si>
  <si>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</si>
  <si>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</si>
  <si>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</si>
  <si>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</si>
  <si>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</si>
  <si>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</si>
  <si>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</si>
  <si>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</si>
  <si>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</si>
  <si>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</si>
  <si>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</si>
  <si>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</si>
  <si>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</si>
  <si>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</si>
  <si>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</si>
  <si>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</si>
  <si>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</si>
  <si>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</si>
  <si>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</si>
  <si>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</si>
  <si>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</si>
  <si>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</si>
  <si>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</si>
  <si>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</si>
  <si>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</si>
  <si>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</si>
  <si>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</si>
  <si>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</si>
  <si>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</si>
  <si>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</si>
  <si>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</si>
  <si>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</si>
  <si>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</si>
  <si>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</si>
  <si>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</si>
  <si>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</si>
  <si>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</si>
  <si>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</si>
  <si>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</si>
  <si>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</si>
  <si>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</si>
  <si>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</si>
  <si>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</si>
  <si>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</si>
  <si>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</si>
  <si>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</si>
  <si>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</si>
  <si>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</si>
  <si>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</si>
  <si>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</si>
  <si>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</si>
  <si>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</si>
  <si>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</si>
  <si>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</si>
  <si>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</si>
  <si>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</si>
  <si>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</si>
  <si>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</si>
  <si>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</si>
  <si>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</si>
  <si>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</si>
  <si>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</si>
  <si>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</si>
  <si>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</si>
  <si>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</si>
  <si>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</si>
  <si>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</si>
  <si>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</si>
  <si>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</si>
  <si>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</si>
  <si>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</si>
  <si>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</si>
  <si>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</si>
  <si>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</si>
  <si>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</si>
  <si>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</si>
  <si>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</si>
  <si>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</si>
  <si>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</si>
  <si>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</si>
  <si>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</si>
  <si>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</si>
  <si>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</si>
  <si>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</si>
  <si>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</si>
  <si>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</si>
  <si>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</si>
  <si>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</si>
  <si>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</si>
  <si>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</si>
  <si>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</si>
  <si>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</si>
  <si>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</si>
  <si>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</si>
  <si>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</si>
  <si>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</si>
  <si>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</si>
  <si>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</si>
  <si>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</si>
  <si>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</si>
  <si>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</si>
  <si>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</si>
  <si>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</si>
  <si>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</si>
  <si>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</si>
  <si>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</si>
  <si>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</si>
  <si>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</si>
  <si>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</si>
  <si>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</si>
  <si>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</si>
  <si>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</si>
  <si>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</si>
  <si>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</si>
  <si>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</si>
  <si>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</si>
  <si>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</si>
  <si>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</si>
  <si>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</si>
  <si>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</si>
  <si>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</si>
  <si>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</si>
  <si>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</si>
  <si>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</si>
  <si>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</si>
  <si>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</si>
  <si>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</si>
  <si>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</si>
  <si>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</si>
  <si>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</si>
  <si>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</si>
  <si>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</si>
  <si>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</si>
  <si>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</si>
  <si>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</si>
  <si>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</si>
  <si>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</si>
  <si>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</si>
  <si>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</si>
  <si>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</si>
  <si>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</si>
  <si>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</si>
  <si>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</si>
  <si>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</si>
  <si>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</si>
  <si>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</si>
  <si>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</si>
  <si>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</si>
  <si>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</si>
  <si>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</si>
  <si>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</si>
  <si>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</si>
  <si>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</si>
  <si>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</si>
  <si>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</si>
  <si>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</si>
  <si>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</si>
  <si>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</si>
  <si>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</si>
  <si>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</si>
  <si>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</si>
  <si>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</si>
  <si>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</si>
  <si>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</si>
  <si>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</si>
  <si>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</si>
  <si>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</si>
  <si>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</si>
  <si>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</si>
  <si>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</si>
  <si>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</si>
  <si>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</si>
  <si>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</si>
  <si>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</si>
  <si>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</si>
  <si>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</si>
  <si>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</si>
  <si>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</si>
  <si>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</si>
  <si>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</si>
  <si>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</si>
  <si>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</si>
  <si>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</si>
  <si>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</si>
  <si>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</si>
  <si>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</si>
  <si>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</si>
  <si>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</si>
  <si>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</si>
  <si>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</si>
  <si>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</si>
  <si>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</si>
  <si>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</si>
  <si>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</si>
  <si>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</si>
  <si>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</si>
  <si>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</si>
  <si>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</si>
  <si>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</si>
  <si>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</si>
  <si>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</si>
  <si>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</si>
  <si>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</si>
  <si>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</si>
  <si>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</si>
  <si>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</si>
  <si>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</si>
  <si>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</si>
  <si>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</si>
  <si>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</si>
  <si>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</si>
  <si>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</si>
  <si>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</si>
  <si>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</si>
  <si>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</si>
  <si>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</si>
  <si>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</si>
  <si>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</si>
  <si>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</si>
  <si>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</si>
  <si>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</si>
  <si>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</si>
  <si>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</si>
  <si>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</si>
  <si>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</si>
  <si>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</si>
  <si>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</si>
  <si>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</si>
  <si>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</si>
  <si>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</si>
  <si>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</si>
  <si>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</si>
  <si>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</si>
  <si>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</si>
  <si>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</si>
  <si>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</si>
  <si>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</si>
  <si>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</si>
  <si>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</si>
  <si>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</si>
  <si>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</si>
  <si>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</si>
  <si>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</si>
  <si>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</si>
  <si>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</si>
  <si>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</si>
  <si>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</si>
  <si>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</si>
  <si>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</si>
  <si>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</si>
  <si>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</si>
  <si>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</si>
  <si>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</si>
  <si>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</si>
  <si>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</si>
  <si>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</si>
  <si>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</si>
  <si>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</si>
  <si>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</si>
  <si>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</si>
  <si>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</si>
  <si>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</si>
  <si>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</si>
  <si>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</si>
  <si>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</si>
  <si>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</si>
  <si>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</si>
  <si>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</si>
  <si>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</si>
  <si>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</si>
  <si>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</si>
  <si>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</si>
  <si>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</si>
  <si>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</si>
  <si>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</si>
  <si>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</si>
  <si>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</si>
  <si>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</si>
  <si>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</si>
  <si>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</si>
  <si>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</si>
  <si>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</si>
  <si>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</si>
  <si>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</si>
  <si>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</si>
  <si>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</si>
  <si>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</si>
  <si>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</si>
  <si>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</si>
  <si>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</si>
  <si>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</si>
  <si>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</si>
  <si>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</si>
  <si>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</si>
  <si>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</si>
  <si>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</si>
  <si>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</si>
  <si>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</si>
  <si>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</si>
  <si>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</si>
  <si>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</si>
  <si>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</si>
  <si>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</si>
  <si>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</si>
  <si>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</si>
  <si>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</si>
  <si>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</si>
  <si>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</si>
  <si>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</si>
  <si>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</si>
  <si>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</si>
  <si>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</si>
  <si>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</si>
  <si>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</si>
  <si>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</si>
  <si>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</si>
  <si>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</si>
  <si>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</si>
  <si>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</si>
  <si>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</si>
  <si>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</si>
  <si>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</si>
  <si>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</si>
  <si>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</si>
  <si>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</si>
  <si>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</si>
  <si>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</si>
  <si>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</si>
  <si>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</si>
  <si>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</si>
  <si>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</si>
  <si>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</si>
  <si>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</si>
  <si>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</si>
  <si>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</si>
  <si>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</si>
  <si>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</si>
  <si>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</si>
  <si>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</si>
  <si>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</si>
  <si>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</si>
  <si>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</si>
  <si>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</si>
  <si>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</si>
  <si>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</si>
  <si>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</si>
  <si>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</si>
  <si>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</si>
  <si>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</si>
  <si>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</si>
  <si>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</si>
  <si>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</si>
  <si>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</si>
  <si>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</si>
  <si>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</si>
  <si>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</si>
  <si>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</si>
  <si>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</si>
  <si>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</si>
  <si>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</si>
  <si>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</si>
  <si>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</si>
  <si>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</si>
  <si>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</si>
  <si>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</si>
  <si>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</si>
  <si>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</si>
  <si>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</si>
  <si>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</si>
  <si>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</si>
  <si>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</si>
  <si>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</si>
  <si>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</si>
  <si>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</si>
  <si>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</si>
  <si>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</si>
  <si>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</si>
  <si>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</si>
  <si>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</si>
  <si>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</si>
  <si>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</si>
  <si>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</si>
  <si>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</si>
  <si>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</si>
  <si>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</si>
  <si>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</si>
  <si>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</si>
  <si>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</si>
  <si>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</si>
  <si>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</si>
  <si>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</si>
  <si>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</si>
  <si>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</si>
  <si>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</si>
  <si>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</si>
  <si>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</si>
  <si>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</si>
  <si>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</si>
  <si>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</si>
  <si>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</si>
  <si>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</si>
  <si>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</si>
  <si>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</si>
  <si>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</si>
  <si>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</si>
  <si>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</si>
  <si>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</si>
  <si>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</si>
  <si>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</si>
  <si>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</si>
  <si>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</si>
  <si>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</si>
  <si>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</si>
  <si>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</si>
  <si>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</si>
  <si>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</si>
  <si>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</si>
  <si>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</si>
  <si>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</si>
  <si>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</si>
  <si>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</si>
  <si>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</si>
  <si>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</si>
  <si>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</si>
  <si>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</si>
  <si>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</si>
  <si>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</si>
  <si>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</si>
  <si>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</si>
  <si>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</si>
  <si>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</si>
  <si>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</si>
  <si>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</si>
  <si>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</si>
  <si>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</si>
  <si>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</si>
  <si>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</si>
  <si>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</si>
  <si>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</si>
  <si>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</si>
  <si>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</si>
  <si>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</si>
  <si>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</si>
  <si>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</si>
  <si>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</si>
  <si>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</si>
  <si>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</si>
  <si>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</si>
  <si>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</si>
  <si>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</si>
  <si>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</si>
  <si>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</si>
  <si>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</si>
  <si>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</si>
  <si>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</si>
  <si>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</si>
  <si>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</si>
  <si>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</si>
  <si>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</si>
  <si>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</si>
  <si>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</si>
  <si>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</si>
  <si>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</si>
  <si>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</si>
  <si>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</si>
  <si>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</si>
  <si>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</si>
  <si>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</si>
  <si>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</si>
  <si>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</si>
  <si>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</si>
  <si>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</si>
  <si>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</si>
  <si>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</si>
  <si>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</si>
  <si>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</si>
  <si>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</si>
  <si>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</si>
  <si>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</si>
  <si>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</si>
  <si>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</si>
  <si>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</si>
  <si>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</si>
  <si>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</si>
  <si>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</si>
  <si>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</si>
  <si>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</si>
  <si>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</si>
  <si>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</si>
  <si>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</si>
  <si>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</si>
  <si>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</si>
  <si>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</si>
  <si>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</si>
  <si>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</si>
  <si>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</si>
  <si>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</si>
  <si>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</si>
  <si>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</si>
  <si>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</si>
  <si>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</si>
  <si>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</si>
  <si>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</si>
  <si>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</si>
  <si>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</si>
  <si>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</si>
  <si>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</si>
  <si>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</si>
  <si>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</si>
  <si>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</si>
  <si>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</si>
  <si>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</si>
  <si>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</si>
  <si>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</si>
  <si>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</si>
  <si>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</si>
  <si>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</si>
  <si>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</si>
  <si>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</si>
  <si>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</si>
  <si>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</si>
  <si>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</si>
  <si>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</si>
  <si>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</si>
  <si>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</si>
  <si>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</si>
  <si>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</si>
  <si>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</si>
  <si>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</si>
  <si>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</si>
  <si>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</si>
  <si>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</si>
  <si>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</si>
  <si>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</si>
  <si>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</si>
  <si>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</si>
  <si>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</si>
  <si>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</si>
  <si>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</si>
  <si>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</si>
  <si>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</si>
  <si>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</si>
  <si>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</si>
  <si>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</si>
  <si>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</si>
  <si>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</si>
  <si>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</si>
  <si>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</si>
  <si>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</si>
  <si>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</si>
  <si>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</si>
  <si>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</si>
  <si>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</si>
  <si>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</si>
  <si>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</si>
  <si>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</si>
  <si>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</si>
  <si>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</si>
  <si>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</si>
  <si>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</si>
  <si>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</si>
  <si>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</si>
  <si>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</si>
  <si>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</si>
  <si>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</si>
  <si>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</si>
  <si>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</si>
  <si>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</si>
  <si>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</si>
  <si>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</si>
  <si>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</si>
  <si>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</si>
  <si>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</si>
  <si>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</si>
  <si>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</si>
  <si>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</si>
  <si>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</si>
  <si>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</si>
  <si>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</si>
  <si>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</si>
  <si>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</si>
  <si>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</si>
  <si>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</si>
  <si>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</si>
  <si>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</si>
  <si>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</si>
  <si>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</si>
  <si>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</si>
  <si>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</si>
  <si>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</si>
  <si>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</si>
  <si>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</si>
  <si>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</si>
  <si>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</si>
  <si>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</si>
  <si>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</si>
  <si>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</si>
  <si>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</si>
  <si>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</si>
  <si>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</si>
  <si>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</si>
  <si>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</si>
  <si>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</si>
  <si>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</si>
  <si>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</si>
  <si>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</si>
  <si>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</si>
  <si>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</si>
  <si>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</si>
  <si>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</si>
  <si>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</si>
  <si>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</si>
  <si>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</si>
  <si>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</si>
  <si>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</si>
  <si>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</si>
  <si>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</si>
  <si>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</si>
  <si>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</si>
  <si>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</si>
  <si>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</si>
  <si>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</si>
  <si>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</si>
  <si>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</si>
  <si>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</si>
  <si>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</si>
  <si>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</si>
  <si>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</si>
  <si>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</si>
  <si>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</si>
  <si>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</si>
  <si>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</si>
  <si>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</si>
  <si>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</si>
  <si>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</si>
  <si>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</si>
  <si>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</si>
  <si>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</si>
  <si>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</si>
  <si>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</si>
  <si>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</si>
  <si>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</si>
  <si>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</si>
  <si>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</si>
  <si>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</si>
  <si>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</si>
  <si>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</si>
  <si>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</si>
  <si>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</si>
  <si>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</si>
  <si>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</si>
  <si>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</si>
  <si>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</si>
  <si>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</si>
  <si>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</si>
  <si>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</si>
  <si>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</si>
  <si>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</si>
  <si>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</si>
  <si>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</si>
  <si>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</si>
  <si>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</si>
  <si>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</si>
  <si>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</si>
  <si>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</si>
  <si>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</si>
  <si>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</si>
  <si>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</si>
  <si>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</si>
  <si>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</si>
  <si>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</si>
  <si>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</si>
  <si>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</si>
  <si>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</si>
  <si>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</si>
  <si>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</si>
  <si>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</si>
  <si>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</si>
  <si>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</si>
  <si>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</si>
  <si>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</si>
  <si>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</si>
  <si>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</si>
  <si>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</si>
  <si>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</si>
  <si>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</si>
  <si>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</si>
  <si>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</si>
  <si>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</si>
  <si>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</si>
  <si>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</si>
  <si>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</si>
  <si>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</si>
  <si>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</si>
  <si>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</si>
  <si>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</si>
  <si>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</si>
  <si>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</si>
  <si>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</si>
  <si>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</si>
  <si>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</si>
  <si>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</si>
  <si>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</si>
  <si>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</si>
  <si>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</si>
  <si>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</si>
  <si>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</si>
  <si>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</si>
  <si>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</si>
  <si>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</si>
  <si>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</si>
  <si>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</si>
  <si>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</si>
  <si>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</si>
  <si>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</si>
  <si>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</si>
  <si>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</si>
  <si>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</si>
  <si>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</si>
  <si>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</si>
  <si>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</si>
  <si>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</si>
  <si>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</si>
  <si>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</si>
  <si>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</si>
  <si>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</si>
  <si>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</si>
  <si>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</si>
  <si>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</si>
  <si>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</si>
  <si>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</si>
  <si>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</si>
  <si>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</si>
  <si>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</si>
  <si>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</si>
  <si>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</si>
  <si>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</si>
  <si>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</si>
  <si>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</si>
  <si>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</si>
  <si>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</si>
  <si>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</si>
  <si>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</si>
  <si>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</si>
  <si>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</si>
  <si>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</si>
  <si>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</si>
  <si>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</si>
  <si>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</si>
  <si>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</si>
  <si>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</si>
  <si>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</si>
  <si>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</si>
  <si>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</si>
  <si>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</si>
  <si>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</si>
  <si>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</si>
  <si>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</si>
  <si>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</si>
  <si>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</si>
  <si>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</si>
  <si>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</si>
  <si>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</si>
  <si>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</si>
  <si>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</si>
  <si>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</si>
  <si>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</si>
  <si>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</si>
  <si>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</si>
  <si>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</si>
  <si>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</si>
  <si>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</si>
  <si>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</si>
  <si>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</si>
  <si>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</si>
  <si>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</si>
  <si>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</si>
  <si>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</si>
  <si>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</si>
  <si>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</si>
  <si>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</si>
  <si>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</si>
  <si>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</si>
  <si>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</si>
  <si>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</si>
  <si>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</si>
  <si>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</si>
  <si>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</si>
  <si>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</si>
  <si>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</si>
  <si>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</si>
  <si>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</si>
  <si>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</si>
  <si>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</si>
  <si>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</si>
  <si>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</si>
  <si>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</si>
  <si>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</si>
  <si>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</si>
  <si>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</si>
  <si>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</si>
  <si>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</si>
  <si>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</si>
  <si>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</si>
  <si>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</si>
  <si>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</si>
  <si>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</si>
  <si>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</si>
  <si>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</si>
  <si>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</si>
  <si>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</si>
  <si>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</si>
  <si>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</si>
  <si>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</si>
  <si>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</si>
  <si>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</si>
  <si>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</si>
  <si>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</si>
  <si>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</si>
  <si>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</si>
  <si>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</si>
  <si>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</si>
  <si>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</si>
  <si>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</si>
  <si>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</si>
  <si>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</si>
  <si>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</si>
  <si>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</si>
  <si>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</si>
  <si>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</si>
  <si>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</si>
  <si>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</si>
  <si>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</si>
  <si>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</si>
  <si>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</si>
  <si>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</si>
  <si>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</si>
  <si>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</si>
  <si>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</si>
  <si>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</si>
  <si>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</si>
  <si>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</si>
  <si>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</si>
  <si>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</si>
  <si>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</si>
  <si>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</si>
  <si>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</si>
  <si>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</si>
  <si>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</si>
  <si>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</si>
  <si>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</si>
  <si>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</si>
  <si>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</si>
  <si>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</si>
  <si>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</si>
  <si>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</si>
  <si>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</si>
  <si>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</si>
  <si>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</si>
  <si>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</si>
  <si>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</si>
  <si>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</si>
  <si>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</si>
  <si>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</si>
  <si>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</si>
  <si>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</si>
  <si>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</si>
  <si>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</si>
  <si>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</si>
  <si>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</si>
  <si>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</si>
  <si>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</si>
  <si>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</si>
  <si>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</si>
  <si>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</si>
  <si>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</si>
  <si>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</si>
  <si>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</si>
  <si>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</si>
  <si>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</si>
  <si>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</si>
  <si>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</si>
  <si>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</si>
  <si>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</si>
  <si>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</si>
  <si>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</si>
  <si>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</si>
  <si>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</si>
  <si>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</si>
  <si>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</si>
  <si>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</si>
  <si>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</si>
  <si>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</si>
  <si>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</si>
  <si>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</si>
  <si>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</si>
  <si>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</si>
  <si>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</si>
  <si>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</si>
  <si>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</si>
  <si>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</si>
  <si>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</si>
  <si>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</si>
  <si>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</si>
  <si>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</si>
  <si>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</si>
  <si>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</si>
  <si>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</si>
  <si>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</si>
  <si>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</si>
  <si>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</si>
  <si>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</si>
  <si>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</si>
  <si>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</si>
  <si>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</si>
  <si>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</si>
  <si>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</si>
  <si>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</si>
  <si>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</si>
  <si>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</si>
  <si>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</si>
  <si>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</si>
  <si>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</si>
  <si>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</si>
  <si>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</si>
  <si>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</si>
  <si>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</si>
  <si>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</si>
  <si>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</si>
  <si>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</si>
  <si>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</si>
  <si>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</si>
  <si>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</si>
  <si>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</si>
  <si>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</si>
  <si>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</si>
  <si>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</si>
  <si>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</si>
  <si>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</si>
  <si>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</si>
  <si>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</si>
  <si>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</si>
  <si>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</si>
  <si>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</si>
  <si>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</si>
  <si>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</si>
  <si>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</si>
  <si>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</si>
  <si>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</si>
  <si>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</si>
  <si>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</si>
  <si>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</si>
  <si>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</si>
  <si>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</si>
  <si>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</si>
  <si>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</si>
  <si>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</si>
  <si>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</si>
  <si>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</si>
  <si>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</si>
  <si>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</si>
  <si>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</si>
  <si>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</si>
  <si>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</si>
  <si>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</si>
  <si>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</si>
  <si>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</si>
  <si>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</si>
  <si>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</si>
  <si>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</si>
  <si>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</si>
  <si>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</si>
  <si>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</si>
  <si>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</si>
  <si>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</si>
  <si>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</si>
  <si>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</si>
  <si>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</si>
  <si>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</si>
  <si>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</si>
  <si>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</si>
  <si>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</si>
  <si>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</si>
  <si>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</si>
  <si>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</si>
  <si>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</si>
  <si>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</si>
  <si>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</si>
  <si>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</si>
  <si>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</si>
  <si>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</si>
  <si>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</si>
  <si>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</si>
  <si>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</si>
  <si>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</si>
  <si>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</si>
  <si>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</si>
  <si>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</si>
  <si>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</si>
  <si>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</si>
  <si>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</si>
  <si>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</si>
  <si>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</si>
  <si>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</si>
  <si>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</si>
  <si>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</si>
  <si>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</si>
  <si>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</si>
  <si>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</si>
  <si>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</si>
  <si>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</si>
  <si>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</si>
  <si>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</si>
  <si>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</si>
  <si>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</si>
  <si>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</si>
  <si>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</si>
  <si>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</si>
  <si>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</si>
  <si>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</si>
  <si>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</si>
  <si>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</si>
  <si>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</si>
  <si>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</si>
  <si>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</si>
  <si>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</si>
  <si>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</si>
  <si>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</si>
  <si>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</si>
  <si>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</si>
  <si>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</si>
  <si>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</si>
  <si>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</si>
  <si>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</si>
  <si>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</si>
  <si>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</si>
  <si>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</si>
  <si>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</si>
  <si>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</si>
  <si>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</si>
  <si>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</si>
  <si>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</si>
  <si>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</si>
  <si>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</si>
  <si>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</si>
  <si>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</si>
  <si>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</si>
  <si>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</si>
  <si>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</si>
  <si>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</si>
  <si>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</si>
  <si>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</si>
  <si>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</si>
  <si>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</si>
  <si>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</si>
  <si>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</si>
  <si>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</si>
  <si>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</si>
  <si>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</si>
  <si>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</si>
  <si>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</si>
  <si>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</si>
  <si>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</si>
  <si>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</si>
  <si>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</si>
  <si>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</si>
  <si>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</si>
  <si>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</si>
  <si>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</si>
  <si>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</si>
  <si>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</si>
  <si>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</si>
  <si>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</si>
  <si>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</si>
  <si>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</si>
  <si>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</si>
  <si>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</si>
  <si>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</si>
  <si>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</si>
  <si>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</si>
  <si>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</si>
  <si>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</si>
  <si>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</si>
  <si>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</si>
  <si>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</si>
  <si>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</si>
  <si>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</si>
  <si>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</si>
  <si>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</si>
  <si>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</si>
  <si>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</si>
  <si>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</si>
  <si>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</si>
  <si>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</si>
  <si>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</si>
  <si>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</si>
  <si>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</si>
  <si>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</si>
  <si>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</si>
  <si>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</si>
  <si>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</si>
  <si>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</si>
  <si>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</si>
  <si>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</si>
  <si>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</si>
  <si>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</si>
  <si>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</si>
  <si>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</si>
  <si>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</si>
  <si>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</si>
  <si>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</si>
  <si>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</si>
  <si>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</si>
  <si>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</si>
  <si>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</si>
  <si>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</si>
  <si>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</si>
  <si>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</si>
  <si>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</si>
  <si>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</si>
  <si>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</si>
  <si>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</si>
  <si>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</si>
  <si>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</si>
  <si>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</si>
  <si>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</si>
  <si>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</si>
  <si>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</si>
  <si>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</si>
  <si>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</si>
  <si>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</si>
  <si>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</si>
  <si>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</si>
  <si>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</si>
  <si>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</si>
  <si>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</si>
  <si>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</si>
  <si>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</si>
  <si>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</si>
  <si>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</si>
  <si>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</si>
  <si>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</si>
  <si>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</si>
  <si>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</si>
  <si>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</si>
  <si>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</si>
  <si>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</si>
  <si>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</si>
  <si>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</si>
  <si>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</si>
  <si>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</si>
  <si>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</si>
  <si>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</si>
  <si>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</si>
  <si>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</si>
  <si>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</si>
  <si>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</si>
  <si>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</si>
  <si>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</si>
  <si>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</si>
  <si>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</si>
  <si>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</si>
  <si>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</si>
  <si>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</si>
  <si>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</si>
  <si>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</si>
  <si>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</si>
  <si>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</si>
  <si>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</si>
  <si>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</si>
  <si>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</si>
  <si>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</si>
  <si>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</si>
  <si>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</si>
  <si>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</si>
  <si>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</si>
  <si>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</si>
  <si>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</si>
  <si>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</si>
  <si>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</si>
  <si>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</si>
  <si>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</si>
  <si>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</si>
  <si>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</si>
  <si>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</si>
  <si>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</si>
  <si>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</si>
  <si>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</si>
  <si>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</si>
  <si>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</si>
  <si>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</si>
  <si>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</si>
  <si>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</si>
  <si>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</si>
  <si>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</si>
  <si>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</si>
  <si>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</si>
  <si>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</si>
  <si>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</si>
  <si>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</si>
  <si>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</si>
  <si>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</si>
  <si>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</si>
  <si>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</si>
  <si>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</si>
  <si>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</si>
  <si>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</si>
  <si>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</si>
  <si>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</si>
  <si>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</si>
  <si>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</si>
  <si>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</si>
  <si>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</si>
  <si>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</si>
  <si>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</si>
  <si>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</si>
  <si>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</si>
  <si>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</si>
  <si>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</si>
  <si>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</si>
  <si>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</si>
  <si>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</si>
  <si>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</si>
  <si>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</si>
  <si>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</si>
  <si>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</si>
  <si>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</si>
  <si>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</si>
  <si>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</si>
  <si>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</si>
  <si>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</si>
  <si>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</si>
  <si>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</si>
  <si>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</si>
  <si>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</si>
  <si>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</si>
  <si>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</si>
  <si>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</si>
  <si>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</si>
  <si>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</si>
  <si>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</si>
  <si>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</si>
  <si>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</si>
  <si>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</si>
  <si>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</si>
  <si>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</si>
  <si>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</si>
  <si>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</si>
  <si>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</si>
  <si>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</si>
  <si>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</si>
  <si>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</si>
  <si>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</si>
  <si>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</si>
  <si>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</si>
  <si>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</si>
  <si>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</si>
  <si>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</si>
  <si>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</si>
  <si>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</si>
  <si>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</si>
  <si>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</si>
  <si>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</si>
  <si>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</si>
  <si>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</si>
  <si>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</si>
  <si>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</si>
  <si>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</si>
  <si>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</si>
  <si>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</si>
  <si>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</si>
  <si>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</si>
  <si>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</si>
  <si>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</si>
  <si>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</si>
  <si>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</si>
  <si>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</si>
  <si>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</si>
  <si>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</si>
  <si>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</si>
  <si>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</si>
  <si>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</si>
  <si>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</si>
  <si>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</si>
  <si>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</si>
  <si>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</si>
  <si>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</si>
  <si>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</si>
  <si>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</si>
  <si>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</si>
  <si>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</si>
  <si>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</si>
  <si>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</si>
  <si>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</si>
  <si>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</si>
  <si>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</si>
  <si>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</si>
  <si>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</si>
  <si>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</si>
  <si>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</si>
  <si>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</si>
  <si>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</si>
  <si>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</si>
  <si>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</si>
  <si>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</si>
  <si>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</si>
  <si>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</si>
  <si>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</si>
  <si>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</si>
  <si>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</si>
  <si>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</si>
  <si>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</si>
  <si>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</si>
  <si>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</si>
  <si>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</si>
  <si>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</si>
  <si>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</si>
  <si>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</si>
  <si>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</si>
  <si>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</si>
  <si>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</si>
  <si>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</si>
  <si>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</si>
  <si>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</si>
  <si>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</si>
  <si>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</si>
  <si>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</si>
  <si>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</si>
  <si>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</si>
  <si>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</si>
  <si>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</si>
  <si>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</si>
  <si>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</si>
  <si>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</si>
  <si>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</si>
  <si>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</si>
  <si>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</si>
  <si>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</si>
  <si>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</si>
  <si>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</si>
  <si>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</si>
  <si>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</si>
  <si>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</si>
  <si>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</si>
  <si>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</si>
  <si>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</si>
  <si>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</si>
  <si>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</si>
  <si>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</si>
  <si>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</si>
  <si>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</si>
  <si>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</si>
  <si>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</si>
  <si>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</si>
  <si>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</si>
  <si>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</si>
  <si>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</si>
  <si>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</si>
  <si>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</si>
  <si>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</si>
  <si>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</si>
  <si>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</si>
  <si>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</si>
  <si>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</si>
  <si>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</si>
  <si>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</si>
  <si>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</si>
  <si>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</si>
  <si>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</si>
  <si>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</si>
  <si>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</si>
  <si>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</si>
  <si>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</si>
  <si>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</si>
  <si>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</si>
  <si>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</si>
  <si>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</si>
  <si>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</si>
  <si>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</si>
  <si>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</si>
  <si>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</si>
  <si>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</si>
  <si>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</si>
  <si>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</si>
  <si>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</si>
  <si>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</si>
  <si>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</si>
  <si>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</si>
  <si>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</si>
  <si>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</si>
  <si>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</si>
  <si>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</si>
  <si>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</si>
  <si>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</si>
  <si>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</si>
  <si>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</si>
  <si>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</si>
  <si>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</si>
  <si>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</si>
  <si>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</si>
  <si>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</si>
  <si>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</si>
  <si>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</si>
  <si>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</si>
  <si>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</si>
  <si>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</si>
  <si>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</si>
  <si>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</si>
  <si>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</si>
  <si>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</si>
  <si>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</si>
  <si>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</si>
  <si>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</si>
  <si>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</si>
  <si>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</si>
  <si>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</si>
  <si>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</si>
  <si>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</si>
  <si>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</si>
  <si>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</si>
  <si>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</si>
  <si>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</si>
  <si>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</si>
  <si>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</si>
  <si>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</si>
  <si>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</si>
  <si>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</si>
  <si>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</si>
  <si>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</si>
  <si>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</si>
  <si>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</si>
  <si>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</si>
  <si>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</si>
  <si>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</si>
  <si>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</si>
  <si>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</si>
  <si>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</si>
  <si>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</si>
  <si>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</si>
  <si>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</si>
  <si>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</si>
  <si>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</si>
  <si>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</si>
  <si>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</si>
  <si>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</si>
  <si>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</si>
  <si>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</si>
  <si>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</si>
  <si>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</si>
  <si>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</si>
  <si>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</si>
  <si>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</si>
  <si>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</si>
  <si>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</si>
  <si>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</si>
  <si>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</si>
  <si>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</si>
  <si>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</si>
  <si>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</si>
  <si>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</si>
  <si>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</si>
  <si>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</si>
  <si>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</si>
  <si>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</si>
  <si>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</si>
  <si>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</si>
  <si>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</si>
  <si>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</si>
  <si>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</si>
  <si>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</si>
  <si>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</si>
  <si>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</si>
  <si>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</si>
  <si>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</si>
  <si>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</si>
  <si>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</si>
  <si>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</si>
  <si>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</si>
  <si>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</si>
  <si>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</si>
  <si>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</si>
  <si>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</si>
  <si>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</si>
  <si>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</si>
  <si>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</si>
  <si>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</si>
  <si>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</si>
  <si>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</si>
  <si>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</si>
  <si>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</si>
  <si>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</si>
  <si>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</si>
  <si>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</si>
  <si>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</si>
  <si>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</si>
  <si>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</si>
  <si>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</si>
  <si>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</si>
  <si>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</si>
  <si>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</si>
  <si>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</si>
  <si>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</si>
  <si>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</si>
  <si>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</si>
  <si>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</si>
  <si>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</si>
  <si>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</si>
  <si>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</si>
  <si>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</si>
  <si>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</si>
  <si>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</si>
  <si>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</si>
  <si>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</si>
  <si>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</si>
  <si>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</si>
  <si>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</si>
  <si>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</si>
  <si>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</si>
  <si>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</si>
  <si>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</si>
  <si>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</si>
  <si>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</si>
  <si>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</si>
  <si>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</si>
  <si>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</si>
  <si>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</si>
  <si>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</si>
  <si>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</si>
  <si>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</si>
  <si>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</si>
  <si>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</si>
  <si>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</si>
  <si>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</si>
  <si>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</si>
  <si>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</si>
  <si>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</si>
  <si>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</si>
  <si>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</si>
  <si>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</si>
  <si>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</si>
  <si>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</si>
  <si>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</si>
  <si>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</si>
  <si>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</si>
  <si>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</si>
  <si>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</si>
  <si>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</si>
  <si>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</si>
  <si>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</si>
  <si>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</si>
  <si>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</si>
  <si>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</si>
  <si>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</si>
  <si>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</si>
  <si>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</si>
  <si>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</si>
  <si>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</si>
  <si>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</si>
  <si>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</si>
  <si>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</si>
  <si>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</si>
  <si>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</si>
  <si>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</si>
  <si>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</si>
  <si>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</si>
  <si>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</si>
  <si>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</si>
  <si>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</si>
  <si>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</si>
  <si>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</si>
  <si>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</si>
  <si>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</si>
  <si>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</si>
  <si>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</si>
  <si>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</si>
  <si>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</si>
  <si>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</si>
  <si>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</si>
  <si>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</si>
  <si>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</si>
  <si>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</si>
  <si>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</si>
  <si>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</si>
  <si>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</si>
  <si>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</si>
  <si>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</si>
  <si>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</si>
  <si>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</si>
  <si>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</si>
  <si>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</si>
  <si>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</si>
  <si>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</si>
  <si>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</si>
  <si>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</si>
  <si>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</si>
  <si>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</si>
  <si>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</si>
  <si>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</si>
  <si>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</si>
  <si>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</si>
  <si>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</si>
  <si>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</si>
  <si>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</si>
  <si>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</si>
  <si>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</si>
  <si>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</si>
  <si>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</si>
  <si>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</si>
  <si>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</si>
  <si>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</si>
  <si>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</si>
  <si>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</si>
  <si>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</si>
  <si>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</si>
  <si>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</si>
  <si>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</si>
  <si>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</si>
  <si>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</si>
  <si>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</si>
  <si>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</si>
  <si>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</si>
  <si>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</si>
  <si>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</si>
  <si>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</si>
  <si>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</si>
  <si>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</si>
  <si>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</si>
  <si>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</si>
  <si>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</si>
  <si>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</si>
  <si>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</si>
  <si>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</si>
  <si>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</si>
  <si>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</si>
  <si>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</si>
  <si>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</si>
  <si>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</si>
  <si>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</si>
  <si>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</si>
  <si>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</si>
  <si>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</si>
  <si>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</si>
  <si>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</si>
  <si>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</si>
  <si>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</si>
  <si>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</si>
  <si>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</si>
  <si>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</si>
  <si>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</si>
  <si>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</si>
  <si>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</si>
  <si>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</si>
  <si>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</si>
  <si>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</si>
  <si>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</si>
  <si>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</si>
  <si>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</si>
  <si>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</si>
  <si>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</si>
  <si>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</si>
  <si>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</si>
  <si>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</si>
  <si>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</si>
  <si>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</si>
  <si>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</si>
  <si>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</si>
  <si>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</si>
  <si>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</si>
  <si>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</si>
  <si>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</si>
  <si>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</si>
  <si>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</si>
  <si>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</si>
  <si>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</si>
  <si>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</si>
  <si>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</si>
  <si>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</si>
  <si>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</si>
  <si>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</si>
  <si>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</si>
  <si>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</si>
  <si>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</si>
  <si>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</si>
  <si>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</si>
  <si>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</si>
  <si>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</si>
  <si>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</si>
  <si>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</si>
  <si>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</si>
  <si>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</si>
  <si>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</si>
  <si>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</si>
  <si>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</si>
  <si>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</si>
  <si>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</si>
  <si>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</si>
  <si>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</si>
  <si>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</si>
  <si>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</si>
  <si>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</si>
  <si>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</si>
  <si>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</si>
  <si>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</si>
  <si>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</si>
  <si>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</si>
  <si>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</si>
  <si>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</si>
  <si>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</si>
  <si>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</si>
  <si>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</si>
  <si>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</si>
  <si>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</si>
  <si>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</si>
  <si>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</si>
  <si>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</si>
  <si>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</si>
  <si>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</si>
  <si>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</si>
  <si>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</si>
  <si>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</si>
  <si>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</si>
  <si>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</si>
  <si>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</si>
  <si>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</si>
  <si>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</si>
  <si>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</si>
  <si>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</si>
  <si>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</si>
  <si>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</si>
  <si>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</si>
  <si>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</si>
  <si>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</si>
  <si>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</si>
  <si>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</si>
  <si>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</si>
  <si>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</si>
  <si>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</si>
  <si>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</si>
  <si>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</si>
  <si>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</si>
  <si>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</si>
  <si>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</si>
  <si>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</si>
  <si>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</si>
  <si>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</si>
  <si>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</si>
  <si>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</si>
  <si>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</si>
  <si>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</si>
  <si>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</si>
  <si>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</si>
  <si>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</si>
  <si>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</si>
  <si>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</si>
  <si>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</si>
  <si>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</si>
  <si>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</si>
  <si>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</si>
  <si>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</si>
  <si>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</si>
  <si>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</si>
  <si>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</si>
  <si>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</si>
  <si>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</si>
  <si>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</si>
  <si>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</si>
  <si>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</si>
  <si>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</si>
  <si>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</si>
  <si>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</si>
  <si>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</si>
  <si>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</si>
  <si>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</si>
  <si>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</si>
  <si>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</si>
  <si>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</si>
  <si>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</si>
  <si>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</si>
  <si>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</si>
  <si>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</si>
  <si>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</si>
  <si>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</si>
  <si>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</si>
  <si>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</si>
  <si>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</si>
  <si>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</si>
  <si>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</si>
  <si>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</si>
  <si>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</si>
  <si>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</si>
  <si>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</si>
  <si>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</si>
  <si>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</si>
  <si>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</si>
  <si>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</si>
  <si>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</si>
  <si>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</si>
  <si>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</si>
  <si>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</si>
  <si>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</si>
  <si>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</si>
  <si>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</si>
  <si>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</si>
  <si>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</si>
  <si>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</si>
  <si>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</si>
  <si>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</si>
  <si>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</si>
  <si>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</si>
  <si>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</si>
  <si>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</si>
  <si>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</si>
  <si>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</si>
  <si>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</si>
  <si>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</si>
  <si>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</si>
  <si>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</si>
  <si>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</si>
  <si>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</si>
  <si>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</si>
  <si>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</si>
  <si>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</si>
  <si>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</si>
  <si>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</si>
  <si>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</si>
  <si>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</si>
  <si>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</si>
  <si>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</si>
  <si>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</si>
  <si>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</si>
  <si>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</si>
  <si>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</si>
  <si>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</si>
  <si>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</si>
  <si>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</si>
  <si>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</si>
  <si>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</si>
  <si>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</si>
  <si>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</si>
  <si>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</si>
  <si>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</si>
  <si>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</si>
  <si>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</si>
  <si>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</si>
  <si>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</si>
  <si>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</si>
  <si>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</si>
  <si>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</si>
  <si>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</si>
  <si>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</si>
  <si>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</si>
  <si>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</si>
  <si>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</si>
  <si>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</si>
  <si>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</si>
  <si>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</si>
  <si>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</si>
  <si>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</si>
  <si>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</si>
  <si>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</si>
  <si>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</si>
  <si>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</si>
  <si>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</si>
  <si>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</si>
  <si>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</si>
  <si>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</si>
  <si>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</si>
  <si>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</si>
  <si>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</si>
  <si>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</si>
  <si>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</si>
  <si>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</si>
  <si>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</si>
  <si>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</si>
  <si>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</si>
  <si>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</si>
  <si>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</si>
  <si>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</si>
  <si>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</si>
  <si>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</si>
  <si>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</si>
  <si>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</si>
  <si>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</si>
  <si>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</si>
  <si>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</si>
  <si>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</si>
  <si>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</si>
  <si>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</si>
  <si>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</si>
  <si>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</si>
  <si>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</si>
  <si>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</si>
  <si>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</si>
  <si>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</si>
  <si>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</si>
  <si>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</si>
  <si>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</si>
  <si>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</si>
  <si>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</si>
  <si>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</si>
  <si>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</si>
  <si>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</si>
  <si>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</si>
  <si>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</si>
  <si>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</si>
  <si>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</si>
  <si>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</si>
  <si>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</si>
  <si>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</si>
  <si>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</si>
  <si>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</si>
  <si>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</si>
  <si>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</si>
  <si>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</si>
  <si>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</si>
  <si>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</si>
  <si>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</si>
  <si>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</si>
  <si>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</si>
  <si>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</si>
  <si>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</si>
  <si>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</si>
  <si>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</si>
  <si>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</si>
  <si>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</si>
  <si>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</si>
  <si>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</si>
  <si>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</si>
  <si>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</si>
  <si>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</si>
  <si>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</si>
  <si>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</si>
  <si>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</si>
  <si>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</si>
  <si>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</si>
  <si>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</si>
  <si>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</si>
  <si>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</si>
  <si>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</si>
  <si>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</si>
  <si>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</si>
  <si>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</si>
  <si>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</si>
  <si>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</si>
  <si>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</si>
  <si>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</si>
  <si>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</si>
  <si>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</si>
  <si>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</si>
  <si>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</si>
  <si>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</si>
  <si>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</si>
  <si>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</si>
  <si>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</si>
  <si>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</si>
  <si>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</si>
  <si>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</si>
  <si>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</si>
  <si>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</si>
  <si>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</si>
  <si>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</si>
  <si>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</si>
  <si>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</si>
  <si>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</si>
  <si>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</si>
  <si>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</si>
  <si>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</si>
  <si>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</si>
  <si>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</si>
  <si>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</si>
  <si>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</si>
  <si>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</si>
  <si>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</si>
  <si>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</si>
  <si>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</si>
  <si>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</si>
  <si>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</si>
  <si>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</si>
  <si>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</si>
  <si>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</si>
  <si>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</si>
  <si>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</si>
  <si>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</si>
  <si>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</si>
  <si>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</si>
  <si>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</si>
  <si>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</si>
  <si>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</si>
  <si>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</si>
  <si>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</si>
  <si>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</si>
  <si>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</si>
  <si>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</si>
  <si>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</si>
  <si>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</si>
  <si>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</si>
  <si>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</si>
  <si>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</si>
  <si>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</si>
  <si>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</si>
  <si>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</si>
  <si>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</si>
  <si>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</si>
  <si>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</si>
  <si>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</si>
  <si>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</si>
  <si>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</si>
  <si>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</si>
  <si>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</si>
  <si>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</si>
  <si>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</si>
  <si>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</si>
  <si>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</si>
  <si>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</si>
  <si>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</si>
  <si>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</si>
  <si>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</si>
  <si>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</si>
  <si>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</si>
  <si>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</si>
  <si>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</si>
  <si>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</si>
  <si>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</si>
  <si>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</si>
  <si>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</si>
  <si>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</si>
  <si>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</si>
  <si>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</si>
  <si>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</si>
  <si>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</si>
  <si>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</si>
  <si>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</si>
  <si>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</si>
  <si>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</si>
  <si>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</si>
  <si>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</si>
  <si>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</si>
  <si>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</si>
  <si>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</si>
  <si>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</si>
  <si>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</si>
  <si>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</si>
  <si>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</si>
  <si>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</si>
  <si>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</si>
  <si>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</si>
  <si>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</si>
  <si>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</si>
  <si>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</si>
  <si>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</si>
  <si>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</si>
  <si>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</si>
  <si>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</si>
  <si>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</si>
  <si>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</si>
  <si>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</si>
  <si>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</si>
  <si>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</si>
  <si>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</si>
  <si>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</si>
  <si>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</si>
  <si>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</si>
  <si>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</si>
  <si>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</si>
  <si>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</si>
  <si>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</si>
  <si>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</si>
  <si>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</si>
  <si>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</si>
  <si>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</si>
  <si>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</si>
  <si>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</si>
  <si>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</si>
  <si>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</si>
  <si>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</si>
  <si>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</si>
  <si>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</si>
  <si>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</si>
  <si>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</si>
  <si>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</si>
  <si>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</si>
  <si>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</si>
  <si>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</si>
  <si>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</si>
  <si>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</si>
  <si>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</si>
  <si>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</si>
  <si>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</si>
  <si>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</si>
  <si>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</si>
  <si>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</si>
  <si>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</si>
  <si>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</si>
  <si>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</si>
  <si>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</si>
  <si>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</si>
  <si>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</si>
  <si>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</si>
  <si>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</si>
  <si>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</si>
  <si>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</si>
  <si>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</si>
  <si>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</si>
  <si>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</si>
  <si>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</si>
  <si>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</si>
  <si>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</si>
  <si>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</si>
  <si>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</si>
  <si>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</si>
  <si>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</si>
  <si>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</si>
  <si>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</si>
  <si>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</si>
  <si>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</si>
  <si>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</si>
  <si>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</si>
  <si>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</si>
  <si>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</si>
  <si>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</si>
  <si>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</si>
  <si>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</si>
  <si>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</si>
  <si>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</si>
  <si>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</si>
  <si>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</si>
  <si>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</si>
  <si>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</si>
  <si>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</si>
  <si>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</si>
  <si>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</si>
  <si>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</si>
  <si>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</si>
  <si>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</si>
  <si>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</si>
  <si>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</si>
  <si>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</si>
  <si>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</si>
  <si>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</si>
  <si>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</si>
  <si>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</si>
  <si>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</si>
  <si>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</si>
  <si>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</si>
  <si>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</si>
  <si>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</si>
  <si>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</si>
  <si>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</si>
  <si>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</si>
  <si>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</si>
  <si>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</si>
  <si>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</si>
  <si>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</si>
  <si>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</si>
  <si>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</si>
  <si>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</si>
  <si>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</si>
  <si>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</si>
  <si>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</si>
  <si>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</si>
  <si>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</si>
  <si>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</si>
  <si>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</si>
  <si>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</si>
  <si>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</si>
  <si>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</si>
  <si>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</si>
  <si>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</si>
  <si>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</si>
  <si>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</si>
  <si>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</si>
  <si>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</si>
  <si>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</si>
  <si>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</si>
  <si>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</si>
  <si>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</si>
  <si>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</si>
  <si>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</si>
  <si>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</si>
  <si>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</si>
  <si>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</si>
  <si>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</si>
  <si>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</si>
  <si>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</si>
  <si>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</si>
  <si>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</si>
  <si>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</si>
  <si>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</si>
  <si>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</si>
  <si>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</si>
  <si>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</si>
  <si>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</si>
  <si>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</si>
  <si>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</si>
  <si>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</si>
  <si>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</si>
  <si>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</si>
  <si>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</si>
  <si>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</si>
  <si>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</si>
  <si>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</si>
  <si>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</si>
  <si>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</si>
  <si>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</si>
  <si>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</si>
  <si>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</si>
  <si>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</si>
  <si>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</si>
  <si>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</si>
  <si>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</si>
  <si>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</si>
  <si>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</si>
  <si>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</si>
  <si>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</si>
  <si>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</si>
  <si>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</si>
  <si>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</si>
  <si>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</si>
  <si>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</si>
  <si>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</si>
  <si>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</si>
  <si>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</si>
  <si>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</si>
  <si>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</si>
  <si>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</si>
  <si>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</si>
  <si>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</si>
  <si>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</si>
  <si>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</si>
  <si>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</si>
  <si>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</si>
  <si>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</si>
  <si>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</si>
  <si>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</si>
  <si>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</si>
  <si>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</si>
  <si>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</si>
  <si>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</si>
  <si>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</si>
  <si>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</si>
  <si>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</si>
  <si>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</si>
  <si>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</si>
  <si>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</si>
  <si>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</si>
  <si>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</si>
  <si>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</si>
  <si>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</si>
  <si>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</si>
  <si>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</si>
  <si>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</si>
  <si>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</si>
  <si>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</si>
  <si>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</si>
  <si>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</si>
  <si>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</si>
  <si>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</si>
  <si>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</si>
  <si>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</si>
  <si>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</si>
  <si>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</si>
  <si>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</si>
  <si>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</si>
  <si>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</si>
  <si>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</si>
  <si>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</si>
  <si>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</si>
  <si>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</si>
  <si>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</si>
  <si>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</si>
  <si>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</si>
  <si>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</si>
  <si>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</si>
  <si>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</si>
  <si>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</si>
  <si>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</si>
  <si>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</si>
  <si>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</si>
  <si>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</si>
  <si>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</si>
  <si>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</si>
  <si>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</si>
  <si>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</si>
  <si>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</si>
  <si>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</si>
  <si>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</si>
  <si>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</si>
  <si>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</si>
  <si>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</si>
  <si>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</si>
  <si>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</si>
  <si>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</si>
  <si>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</si>
  <si>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</si>
  <si>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</si>
  <si>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</si>
  <si>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</si>
  <si>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</si>
  <si>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</si>
  <si>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</si>
  <si>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</si>
  <si>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</si>
  <si>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</si>
  <si>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</si>
  <si>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</si>
  <si>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</si>
  <si>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</si>
  <si>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</si>
  <si>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</si>
  <si>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</si>
  <si>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</si>
  <si>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</si>
  <si>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</si>
  <si>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</si>
  <si>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</si>
  <si>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</si>
  <si>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</si>
  <si>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</si>
  <si>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</si>
  <si>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</si>
  <si>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</si>
  <si>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</si>
  <si>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</si>
  <si>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</si>
  <si>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</si>
  <si>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</si>
  <si>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</si>
  <si>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</si>
  <si>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</si>
  <si>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</si>
  <si>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</si>
  <si>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</si>
  <si>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</si>
  <si>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</si>
  <si>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</si>
  <si>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</si>
  <si>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</si>
  <si>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</si>
  <si>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</si>
  <si>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</si>
  <si>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</si>
  <si>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</si>
  <si>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</si>
  <si>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</si>
  <si>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</si>
  <si>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</si>
  <si>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</si>
  <si>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</si>
  <si>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</si>
  <si>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</si>
  <si>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</si>
  <si>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</si>
  <si>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</si>
  <si>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</si>
  <si>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</si>
  <si>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</si>
  <si>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</si>
  <si>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</si>
  <si>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</si>
  <si>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</si>
  <si>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</si>
  <si>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</si>
  <si>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</si>
  <si>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</si>
  <si>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</si>
  <si>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</si>
  <si>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</si>
  <si>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</si>
  <si>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</si>
  <si>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</si>
  <si>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</si>
  <si>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</si>
  <si>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</si>
  <si>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</si>
  <si>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</si>
  <si>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</si>
  <si>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</si>
  <si>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</si>
  <si>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</si>
  <si>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</si>
  <si>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</si>
  <si>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</si>
  <si>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</si>
  <si>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</si>
  <si>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</si>
  <si>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</si>
  <si>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</si>
  <si>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</si>
  <si>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</si>
  <si>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</si>
  <si>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</si>
  <si>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</si>
  <si>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</si>
  <si>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</si>
  <si>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</si>
  <si>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</si>
  <si>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</si>
  <si>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</si>
  <si>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</si>
  <si>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</si>
  <si>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</si>
  <si>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</si>
  <si>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</si>
  <si>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</si>
  <si>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</si>
  <si>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</si>
  <si>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</si>
  <si>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</si>
  <si>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</si>
  <si>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</si>
  <si>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</si>
  <si>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</si>
  <si>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</si>
  <si>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</si>
  <si>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</si>
  <si>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</si>
  <si>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</si>
  <si>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</si>
  <si>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</si>
  <si>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</si>
  <si>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</si>
  <si>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</si>
  <si>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</si>
  <si>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</si>
  <si>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</si>
  <si>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</si>
  <si>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</si>
  <si>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</si>
  <si>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</si>
  <si>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</si>
  <si>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</si>
  <si>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</si>
  <si>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</si>
  <si>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</si>
  <si>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</si>
  <si>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</si>
  <si>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</si>
  <si>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</si>
  <si>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</si>
  <si>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</si>
  <si>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</si>
  <si>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</si>
  <si>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</si>
  <si>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</si>
  <si>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</si>
  <si>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</si>
  <si>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</si>
  <si>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</si>
  <si>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</si>
  <si>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</si>
  <si>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</si>
  <si>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</si>
  <si>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</si>
  <si>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</si>
  <si>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</si>
  <si>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</si>
  <si>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</si>
  <si>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</si>
  <si>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</si>
  <si>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</si>
  <si>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</si>
  <si>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</si>
  <si>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</si>
  <si>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</si>
  <si>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</si>
  <si>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</si>
  <si>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</si>
  <si>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</si>
  <si>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</si>
  <si>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</si>
  <si>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</si>
  <si>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</si>
  <si>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</si>
  <si>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</si>
  <si>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</si>
  <si>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</si>
  <si>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</si>
  <si>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</si>
  <si>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</si>
  <si>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</si>
  <si>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</si>
  <si>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</si>
  <si>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</si>
  <si>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</si>
  <si>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</si>
  <si>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</si>
  <si>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</si>
  <si>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</si>
  <si>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</si>
  <si>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</si>
  <si>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</si>
  <si>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</si>
  <si>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</si>
  <si>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</si>
  <si>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</si>
  <si>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</si>
  <si>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</si>
  <si>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</si>
  <si>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</si>
  <si>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</si>
  <si>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</si>
  <si>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</si>
  <si>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</si>
  <si>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</si>
  <si>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</si>
  <si>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</si>
  <si>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</si>
  <si>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</si>
  <si>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</si>
  <si>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</si>
  <si>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</si>
  <si>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</si>
  <si>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</si>
  <si>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</si>
  <si>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</si>
  <si>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</si>
  <si>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</si>
  <si>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</si>
  <si>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</si>
  <si>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</si>
  <si>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</si>
  <si>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</si>
  <si>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</si>
  <si>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</si>
  <si>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</si>
  <si>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</si>
  <si>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</si>
  <si>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</si>
  <si>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</si>
  <si>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</si>
  <si>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</si>
  <si>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</si>
  <si>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</si>
  <si>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</si>
  <si>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</si>
  <si>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</si>
  <si>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</si>
  <si>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</si>
  <si>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</si>
  <si>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</si>
  <si>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</si>
  <si>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</si>
  <si>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</si>
  <si>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</si>
  <si>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</si>
  <si>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</si>
  <si>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</si>
  <si>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</si>
  <si>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</si>
  <si>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</si>
  <si>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</si>
  <si>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</si>
  <si>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</si>
  <si>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</si>
  <si>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</si>
  <si>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</si>
  <si>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</si>
  <si>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</si>
  <si>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</si>
  <si>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</si>
  <si>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</si>
  <si>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</si>
  <si>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</si>
  <si>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</si>
  <si>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</si>
  <si>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</si>
  <si>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</si>
  <si>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</si>
  <si>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</si>
  <si>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</si>
  <si>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</si>
  <si>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</si>
  <si>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</si>
  <si>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</si>
  <si>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</si>
  <si>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</si>
  <si>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</si>
  <si>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</si>
  <si>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</si>
  <si>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</si>
  <si>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</si>
  <si>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</si>
  <si>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</si>
  <si>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</si>
  <si>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</si>
  <si>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</si>
  <si>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</si>
  <si>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</si>
  <si>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</si>
  <si>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</si>
  <si>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</si>
  <si>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</si>
  <si>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</si>
  <si>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</si>
  <si>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</si>
  <si>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</si>
  <si>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</si>
  <si>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</si>
  <si>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</si>
  <si>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</si>
  <si>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</si>
  <si>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</si>
  <si>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</si>
  <si>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</si>
  <si>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</si>
  <si>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</si>
  <si>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</si>
  <si>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</si>
  <si>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</si>
  <si>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</si>
  <si>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</si>
  <si>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</si>
  <si>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</si>
  <si>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</si>
  <si>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</si>
  <si>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</si>
  <si>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</si>
  <si>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</si>
  <si>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</si>
  <si>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</si>
  <si>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</si>
  <si>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</si>
  <si>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</si>
  <si>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</si>
  <si>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</si>
  <si>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</si>
  <si>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</si>
  <si>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</si>
  <si>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</si>
  <si>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</si>
  <si>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</si>
  <si>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</si>
  <si>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</si>
  <si>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</si>
  <si>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</si>
  <si>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</si>
  <si>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</si>
  <si>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</si>
  <si>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</si>
  <si>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</si>
  <si>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</si>
  <si>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</si>
  <si>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</si>
  <si>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</si>
  <si>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</si>
  <si>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</si>
  <si>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</si>
  <si>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</si>
  <si>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</si>
  <si>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</si>
  <si>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</si>
  <si>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</si>
  <si>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</si>
  <si>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</si>
  <si>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</si>
  <si>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</si>
  <si>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</si>
  <si>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</si>
  <si>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</si>
  <si>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</si>
  <si>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</si>
  <si>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</si>
  <si>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</si>
  <si>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</si>
  <si>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</si>
  <si>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</si>
  <si>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</si>
  <si>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</si>
  <si>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</si>
  <si>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</si>
  <si>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</si>
  <si>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</si>
  <si>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</si>
  <si>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</si>
  <si>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</si>
  <si>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</si>
  <si>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</si>
  <si>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</si>
  <si>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</si>
  <si>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</si>
  <si>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</si>
  <si>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</si>
  <si>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</si>
  <si>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</si>
  <si>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</si>
  <si>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</si>
  <si>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</si>
  <si>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</si>
  <si>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</si>
  <si>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</si>
  <si>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</si>
  <si>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</si>
  <si>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</si>
  <si>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</si>
  <si>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</si>
  <si>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</si>
  <si>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</si>
  <si>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</si>
  <si>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</si>
  <si>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</si>
  <si>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</si>
  <si>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</si>
  <si>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</si>
  <si>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</si>
  <si>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</si>
  <si>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</si>
  <si>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</si>
  <si>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</si>
  <si>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</si>
  <si>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</si>
  <si>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</si>
  <si>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</si>
  <si>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</si>
  <si>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</si>
  <si>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</si>
  <si>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</si>
  <si>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</si>
  <si>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</si>
  <si>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</si>
  <si>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</si>
  <si>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</si>
  <si>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</si>
  <si>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</si>
  <si>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</si>
  <si>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</si>
  <si>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</si>
  <si>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</si>
  <si>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</si>
  <si>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</si>
  <si>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</si>
  <si>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</si>
  <si>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</si>
  <si>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</si>
  <si>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</si>
  <si>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</si>
  <si>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</si>
  <si>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</si>
  <si>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</si>
  <si>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</si>
  <si>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</si>
  <si>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</si>
  <si>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</si>
  <si>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</si>
  <si>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</si>
  <si>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</si>
  <si>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</si>
  <si>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</si>
  <si>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</si>
  <si>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</si>
  <si>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</si>
  <si>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</si>
  <si>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</si>
  <si>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</si>
  <si>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</si>
  <si>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</si>
  <si>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</si>
  <si>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</si>
  <si>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</si>
  <si>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</si>
  <si>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</si>
  <si>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</si>
  <si>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</si>
  <si>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</si>
  <si>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</si>
  <si>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</si>
  <si>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</si>
  <si>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</si>
  <si>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</si>
  <si>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</si>
  <si>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</si>
  <si>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</si>
  <si>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</si>
  <si>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</si>
  <si>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</si>
  <si>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</si>
  <si>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</si>
  <si>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</si>
  <si>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</si>
  <si>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</si>
  <si>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</si>
  <si>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</si>
  <si>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</si>
  <si>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</si>
  <si>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</si>
  <si>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</si>
  <si>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</si>
  <si>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</si>
  <si>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</si>
  <si>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</si>
  <si>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</si>
  <si>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</si>
  <si>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</si>
  <si>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</si>
  <si>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</si>
  <si>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</si>
  <si>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</si>
  <si>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</si>
  <si>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</si>
  <si>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</si>
  <si>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</si>
  <si>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</si>
  <si>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</si>
  <si>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</si>
  <si>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</si>
  <si>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</si>
  <si>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</si>
  <si>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</si>
  <si>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</si>
  <si>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</si>
  <si>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</si>
  <si>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</si>
  <si>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</si>
  <si>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</si>
  <si>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</si>
  <si>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</si>
  <si>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</si>
  <si>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</si>
  <si>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</si>
  <si>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</si>
  <si>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</si>
  <si>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</si>
  <si>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</si>
  <si>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</si>
  <si>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</si>
  <si>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</si>
  <si>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</si>
  <si>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</si>
  <si>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</si>
  <si>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</si>
  <si>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</si>
  <si>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</si>
  <si>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</si>
  <si>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</si>
  <si>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</si>
  <si>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</si>
  <si>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</si>
  <si>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</si>
  <si>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</si>
  <si>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</si>
  <si>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</si>
  <si>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</si>
  <si>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</si>
  <si>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</si>
  <si>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</si>
  <si>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</si>
  <si>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</si>
  <si>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</si>
  <si>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</si>
  <si>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</si>
  <si>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</si>
  <si>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</si>
  <si>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</si>
  <si>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</si>
  <si>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</si>
  <si>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</si>
  <si>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</si>
  <si>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</si>
  <si>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</si>
  <si>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</si>
  <si>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</si>
  <si>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</si>
  <si>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</si>
  <si>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</si>
  <si>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</si>
  <si>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</si>
  <si>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</si>
  <si>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</si>
  <si>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</si>
  <si>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</si>
  <si>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</si>
  <si>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</si>
  <si>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</si>
  <si>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</si>
  <si>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</si>
  <si>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</si>
  <si>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</si>
  <si>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</si>
  <si>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</si>
  <si>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</si>
  <si>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</si>
  <si>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</si>
  <si>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</si>
  <si>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</si>
  <si>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</si>
  <si>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</si>
  <si>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</si>
  <si>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</si>
  <si>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</si>
  <si>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</si>
  <si>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</si>
  <si>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</si>
  <si>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</si>
  <si>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</si>
  <si>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</si>
  <si>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</si>
  <si>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</si>
  <si>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</si>
  <si>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</si>
  <si>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</si>
  <si>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</si>
  <si>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</si>
  <si>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</si>
  <si>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</si>
  <si>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</si>
  <si>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</si>
  <si>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</si>
  <si>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</si>
  <si>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</si>
  <si>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</si>
  <si>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</si>
  <si>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</si>
  <si>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</si>
  <si>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</si>
  <si>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</si>
  <si>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</si>
  <si>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</si>
  <si>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</si>
  <si>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</si>
  <si>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</si>
  <si>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</si>
  <si>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</si>
  <si>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</si>
  <si>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</si>
  <si>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</si>
  <si>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</si>
  <si>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</si>
  <si>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</si>
  <si>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</si>
  <si>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</si>
  <si>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</si>
  <si>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</si>
  <si>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</si>
  <si>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</si>
  <si>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</si>
  <si>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</si>
  <si>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</si>
  <si>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</si>
  <si>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</si>
  <si>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</si>
  <si>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</si>
  <si>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</si>
  <si>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</si>
  <si>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</si>
  <si>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</si>
  <si>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</si>
  <si>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</si>
  <si>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</si>
  <si>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</si>
  <si>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</si>
  <si>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</si>
  <si>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</si>
  <si>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</si>
  <si>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</si>
  <si>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</si>
  <si>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</si>
  <si>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</si>
  <si>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</si>
  <si>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</si>
  <si>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</si>
  <si>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</si>
  <si>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</si>
  <si>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</si>
  <si>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</si>
  <si>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</si>
  <si>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</si>
  <si>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</si>
  <si>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</si>
  <si>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</si>
  <si>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</si>
  <si>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</si>
  <si>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</si>
  <si>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</si>
  <si>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</si>
  <si>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</si>
  <si>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</si>
  <si>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</si>
  <si>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</si>
  <si>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</si>
  <si>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</si>
  <si>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</si>
  <si>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</si>
  <si>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</si>
  <si>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</si>
  <si>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</si>
  <si>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</si>
  <si>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</si>
  <si>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</si>
  <si>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</si>
  <si>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</si>
  <si>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</si>
  <si>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</si>
  <si>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</si>
  <si>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</si>
  <si>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</si>
  <si>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</si>
  <si>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</si>
  <si>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</si>
  <si>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</si>
  <si>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</si>
  <si>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</si>
  <si>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</si>
  <si>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</si>
  <si>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</si>
  <si>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</si>
  <si>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</si>
  <si>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</si>
  <si>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</si>
  <si>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</si>
  <si>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</si>
  <si>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</si>
  <si>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</si>
  <si>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</si>
  <si>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</si>
  <si>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</si>
  <si>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</si>
  <si>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</si>
  <si>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</si>
  <si>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</si>
  <si>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</si>
  <si>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</si>
  <si>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</si>
  <si>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</si>
  <si>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</si>
  <si>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</si>
  <si>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</si>
  <si>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</si>
  <si>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</si>
  <si>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</si>
  <si>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</si>
  <si>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</si>
  <si>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</si>
  <si>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</si>
  <si>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</si>
  <si>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</si>
  <si>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</si>
  <si>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</si>
  <si>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</si>
  <si>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</si>
  <si>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</si>
  <si>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</si>
  <si>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</si>
  <si>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</si>
  <si>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</si>
  <si>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</si>
  <si>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</si>
  <si>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</si>
  <si>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</si>
  <si>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</si>
  <si>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</si>
  <si>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</si>
  <si>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</si>
  <si>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</si>
  <si>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</si>
  <si>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</si>
  <si>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</si>
  <si>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</si>
  <si>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</si>
  <si>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</si>
  <si>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</si>
  <si>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</si>
  <si>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</si>
  <si>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</si>
  <si>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</si>
  <si>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</si>
  <si>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</si>
  <si>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</si>
  <si>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</si>
  <si>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</si>
  <si>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</si>
  <si>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</si>
  <si>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</si>
  <si>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</si>
  <si>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</si>
  <si>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</si>
  <si>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</si>
  <si>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</si>
  <si>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</si>
  <si>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</si>
  <si>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</si>
  <si>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</si>
  <si>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</si>
  <si>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</si>
  <si>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</si>
  <si>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</si>
  <si>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</si>
  <si>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</si>
  <si>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</si>
  <si>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</si>
  <si>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</si>
  <si>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</si>
  <si>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</si>
  <si>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</si>
  <si>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</si>
  <si>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</si>
  <si>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</si>
  <si>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</si>
  <si>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</si>
  <si>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</si>
  <si>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</si>
  <si>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</si>
  <si>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</si>
  <si>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</si>
  <si>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</si>
  <si>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</si>
  <si>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</si>
  <si>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</si>
  <si>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</si>
  <si>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</si>
  <si>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</si>
  <si>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</si>
  <si>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</si>
  <si>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</si>
  <si>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</si>
  <si>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</si>
  <si>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</si>
  <si>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</si>
  <si>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</si>
  <si>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</si>
  <si>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</si>
  <si>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</si>
  <si>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</si>
  <si>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</si>
  <si>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</si>
  <si>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</si>
  <si>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</si>
  <si>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</si>
  <si>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</si>
  <si>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</si>
  <si>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</si>
  <si>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</si>
  <si>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</si>
  <si>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</si>
  <si>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</si>
  <si>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</si>
  <si>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</si>
  <si>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</si>
  <si>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</si>
  <si>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</si>
  <si>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</si>
  <si>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</si>
  <si>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</si>
  <si>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</si>
  <si>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</si>
  <si>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</si>
  <si>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</si>
  <si>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</si>
  <si>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</si>
  <si>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</si>
  <si>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</si>
  <si>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</si>
  <si>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</si>
  <si>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</si>
  <si>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</si>
  <si>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</si>
  <si>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</si>
  <si>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</si>
  <si>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</si>
  <si>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</si>
  <si>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</si>
  <si>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</si>
  <si>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</si>
  <si>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</si>
  <si>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</si>
  <si>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</si>
  <si>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</si>
  <si>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</si>
  <si>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</si>
  <si>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</si>
  <si>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</si>
  <si>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</si>
  <si>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</si>
  <si>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</si>
  <si>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</si>
  <si>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</si>
  <si>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</si>
  <si>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</si>
  <si>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</si>
  <si>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</si>
  <si>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</si>
  <si>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</si>
  <si>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</si>
  <si>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</si>
  <si>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</si>
  <si>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</si>
  <si>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</si>
  <si>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</si>
  <si>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</si>
  <si>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</si>
  <si>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</si>
  <si>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</si>
  <si>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</si>
  <si>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</si>
  <si>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</si>
  <si>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</si>
  <si>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</si>
  <si>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</si>
  <si>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</si>
  <si>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</si>
  <si>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</si>
  <si>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</si>
  <si>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</si>
  <si>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</si>
  <si>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</si>
  <si>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</si>
  <si>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</si>
  <si>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</si>
  <si>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</si>
  <si>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</si>
  <si>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</si>
  <si>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</si>
  <si>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</si>
  <si>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</si>
  <si>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</si>
  <si>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</si>
  <si>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</si>
  <si>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</si>
  <si>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</si>
  <si>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</si>
  <si>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</si>
  <si>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</si>
  <si>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</si>
  <si>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</si>
  <si>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</si>
  <si>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</si>
  <si>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</si>
  <si>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</si>
  <si>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</si>
  <si>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</si>
  <si>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</si>
  <si>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</si>
  <si>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</si>
  <si>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</si>
  <si>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</si>
  <si>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</si>
  <si>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</si>
  <si>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</si>
  <si>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</si>
  <si>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</si>
  <si>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</si>
  <si>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</si>
  <si>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</si>
  <si>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</si>
  <si>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</si>
  <si>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</si>
  <si>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</si>
  <si>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</si>
  <si>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</si>
  <si>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</si>
  <si>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</si>
  <si>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</si>
  <si>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</si>
  <si>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</si>
  <si>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</si>
  <si>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</si>
  <si>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</si>
  <si>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</si>
  <si>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</si>
  <si>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</si>
  <si>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</si>
  <si>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</si>
  <si>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</si>
  <si>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</si>
  <si>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</si>
  <si>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</si>
  <si>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</si>
  <si>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</si>
  <si>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</si>
  <si>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</si>
  <si>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</si>
  <si>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</si>
  <si>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</si>
  <si>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</si>
  <si>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</si>
  <si>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</si>
  <si>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</si>
  <si>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</si>
  <si>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</si>
  <si>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</si>
  <si>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</si>
  <si>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</si>
  <si>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</si>
  <si>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</si>
  <si>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</si>
  <si>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</si>
  <si>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</si>
  <si>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</si>
  <si>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</si>
  <si>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</si>
  <si>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</si>
  <si>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</si>
  <si>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</si>
  <si>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</si>
  <si>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</si>
  <si>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</si>
  <si>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</si>
  <si>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</si>
  <si>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</si>
  <si>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</si>
  <si>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</si>
  <si>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</si>
  <si>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</si>
  <si>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</si>
  <si>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</si>
  <si>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</si>
  <si>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</si>
  <si>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</si>
  <si>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</si>
  <si>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</si>
  <si>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</si>
  <si>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</si>
  <si>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</si>
  <si>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</si>
  <si>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</si>
  <si>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</si>
  <si>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</si>
  <si>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</si>
  <si>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</si>
  <si>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</si>
  <si>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</si>
  <si>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</si>
  <si>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</si>
  <si>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</si>
  <si>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</si>
  <si>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</si>
  <si>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</si>
  <si>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</si>
  <si>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</si>
  <si>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</si>
  <si>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</si>
  <si>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</si>
  <si>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</si>
  <si>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</si>
  <si>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</si>
  <si>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</si>
  <si>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</si>
  <si>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</si>
  <si>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</si>
  <si>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</si>
  <si>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</si>
  <si>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</si>
  <si>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</si>
  <si>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</si>
  <si>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</si>
  <si>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</si>
  <si>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</si>
  <si>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</si>
  <si>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</si>
  <si>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</si>
  <si>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</si>
  <si>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</si>
  <si>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</si>
  <si>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</si>
  <si>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</si>
  <si>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</si>
  <si>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</si>
  <si>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</si>
  <si>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</si>
  <si>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</si>
  <si>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</si>
  <si>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</si>
  <si>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</si>
  <si>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</si>
  <si>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</si>
  <si>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</si>
  <si>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</si>
  <si>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</si>
  <si>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</si>
  <si>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</si>
  <si>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</si>
  <si>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</si>
  <si>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</si>
  <si>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</si>
  <si>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</si>
  <si>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</si>
  <si>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</si>
  <si>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</si>
  <si>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</si>
  <si>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</si>
  <si>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</si>
  <si>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</si>
  <si>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</si>
  <si>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</si>
  <si>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</si>
  <si>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</si>
  <si>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</si>
  <si>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</si>
  <si>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</si>
  <si>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</si>
  <si>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</si>
  <si>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</si>
  <si>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</si>
  <si>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</si>
  <si>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</si>
  <si>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</si>
  <si>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</si>
  <si>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</si>
  <si>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</si>
  <si>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</si>
  <si>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</si>
  <si>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</si>
  <si>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</si>
  <si>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</si>
  <si>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</si>
  <si>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</si>
  <si>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</si>
  <si>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</si>
  <si>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</si>
  <si>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</si>
  <si>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</si>
  <si>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</si>
  <si>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</si>
  <si>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</si>
  <si>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</si>
  <si>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</si>
  <si>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</si>
  <si>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</si>
  <si>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</si>
  <si>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</si>
  <si>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</si>
  <si>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</si>
  <si>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</si>
  <si>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</si>
  <si>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</si>
  <si>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</si>
  <si>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</si>
  <si>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</si>
  <si>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</si>
  <si>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</si>
  <si>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</si>
  <si>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</si>
  <si>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</si>
  <si>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</si>
  <si>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</si>
  <si>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</si>
  <si>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</si>
  <si>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</si>
  <si>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</si>
  <si>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</si>
  <si>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</si>
  <si>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</si>
  <si>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</si>
  <si>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</si>
  <si>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</si>
  <si>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</si>
  <si>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</si>
  <si>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</si>
  <si>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</si>
  <si>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</si>
  <si>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</si>
  <si>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</si>
  <si>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</si>
  <si>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</si>
  <si>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</si>
  <si>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</si>
  <si>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</si>
  <si>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</si>
  <si>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</si>
  <si>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</si>
  <si>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</si>
  <si>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</si>
  <si>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</si>
  <si>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</si>
  <si>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</si>
  <si>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</si>
  <si>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</si>
  <si>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</si>
  <si>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</si>
  <si>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</si>
  <si>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</si>
  <si>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</si>
  <si>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</si>
  <si>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</si>
  <si>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</si>
  <si>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</si>
  <si>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</si>
  <si>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</si>
  <si>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</si>
  <si>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</si>
  <si>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</si>
  <si>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</si>
  <si>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</si>
  <si>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</si>
  <si>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</si>
  <si>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</si>
  <si>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</si>
  <si>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</si>
  <si>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</si>
  <si>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</si>
  <si>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</si>
  <si>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</si>
  <si>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</si>
  <si>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</si>
  <si>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</si>
  <si>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</si>
  <si>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</si>
  <si>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</si>
  <si>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</si>
  <si>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</si>
  <si>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</si>
  <si>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</si>
  <si>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</si>
  <si>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</si>
  <si>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</si>
  <si>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</si>
  <si>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</si>
  <si>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</si>
  <si>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</si>
  <si>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</si>
  <si>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</si>
  <si>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</si>
  <si>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</si>
  <si>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</si>
  <si>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</si>
  <si>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</si>
  <si>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</si>
  <si>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</si>
  <si>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</si>
  <si>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</si>
  <si>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</si>
  <si>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</si>
  <si>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</si>
  <si>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</si>
  <si>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</si>
  <si>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</si>
  <si>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</si>
  <si>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</si>
  <si>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</si>
  <si>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</si>
  <si>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</si>
  <si>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</si>
  <si>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</si>
  <si>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</si>
  <si>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</si>
  <si>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</si>
  <si>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</si>
  <si>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</si>
  <si>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</si>
  <si>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</si>
  <si>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</si>
  <si>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</si>
  <si>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</si>
  <si>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</si>
  <si>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</si>
  <si>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</si>
  <si>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</si>
  <si>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</si>
  <si>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</si>
  <si>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</si>
  <si>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</si>
  <si>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</si>
  <si>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</si>
  <si>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</si>
  <si>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</si>
  <si>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</si>
  <si>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</si>
  <si>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</si>
  <si>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</si>
  <si>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</si>
  <si>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</si>
  <si>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</si>
  <si>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</si>
  <si>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</si>
  <si>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</si>
  <si>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</si>
  <si>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</si>
  <si>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</si>
  <si>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</si>
  <si>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</si>
  <si>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</si>
  <si>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</si>
  <si>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</si>
  <si>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</si>
  <si>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</si>
  <si>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</si>
  <si>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</si>
  <si>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</si>
  <si>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</si>
  <si>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</si>
  <si>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</si>
  <si>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</si>
  <si>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</si>
  <si>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</si>
  <si>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</si>
  <si>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</si>
  <si>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</si>
  <si>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</si>
  <si>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</si>
  <si>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</si>
  <si>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</si>
  <si>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</si>
  <si>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</si>
  <si>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</si>
  <si>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</si>
  <si>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</si>
  <si>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</si>
  <si>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</si>
  <si>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</si>
  <si>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</si>
  <si>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</si>
  <si>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</si>
  <si>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</si>
  <si>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</si>
  <si>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</si>
  <si>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</si>
  <si>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</si>
  <si>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</si>
  <si>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</si>
  <si>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</si>
  <si>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</si>
  <si>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</si>
  <si>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</si>
  <si>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</si>
  <si>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</si>
  <si>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</si>
  <si>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</si>
  <si>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</si>
  <si>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</si>
  <si>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</si>
  <si>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</si>
  <si>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</si>
  <si>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</si>
  <si>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</si>
  <si>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</si>
  <si>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</si>
  <si>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</si>
  <si>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</si>
  <si>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</si>
  <si>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</si>
  <si>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</si>
  <si>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</si>
  <si>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</si>
  <si>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</si>
  <si>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</si>
  <si>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</si>
  <si>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</si>
  <si>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</si>
  <si>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</si>
  <si>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</si>
  <si>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</si>
  <si>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</si>
  <si>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</si>
  <si>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</si>
  <si>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</si>
  <si>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</si>
  <si>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</si>
  <si>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</si>
  <si>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</si>
  <si>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</si>
  <si>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</si>
  <si>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</si>
  <si>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</si>
  <si>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</si>
  <si>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</si>
  <si>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</si>
  <si>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</si>
  <si>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</si>
  <si>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</si>
  <si>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</si>
  <si>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</si>
  <si>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</si>
  <si>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</si>
  <si>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</si>
  <si>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</si>
  <si>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</si>
  <si>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</si>
  <si>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</si>
  <si>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</si>
  <si>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</si>
  <si>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</si>
  <si>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</si>
  <si>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</si>
  <si>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</si>
  <si>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</si>
  <si>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</si>
  <si>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</si>
  <si>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</si>
  <si>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</si>
  <si>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</si>
  <si>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</si>
  <si>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</si>
  <si>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</si>
  <si>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</si>
  <si>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</si>
  <si>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</si>
  <si>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</si>
  <si>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</si>
  <si>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</si>
  <si>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</si>
  <si>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</si>
  <si>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</si>
  <si>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</si>
  <si>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</si>
  <si>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</si>
  <si>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</si>
  <si>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</si>
  <si>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</si>
  <si>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</si>
  <si>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</si>
  <si>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</si>
  <si>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</si>
  <si>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</si>
  <si>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</si>
  <si>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</si>
  <si>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</si>
  <si>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</si>
  <si>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</si>
  <si>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</si>
  <si>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</si>
  <si>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</si>
  <si>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</si>
  <si>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</si>
  <si>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</si>
  <si>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</si>
  <si>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</si>
  <si>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</si>
  <si>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</si>
  <si>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</si>
  <si>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</si>
  <si>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</si>
  <si>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</si>
  <si>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</si>
  <si>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</si>
  <si>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</si>
  <si>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</si>
  <si>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</si>
  <si>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</si>
  <si>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</si>
  <si>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</si>
  <si>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</si>
  <si>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</si>
  <si>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</si>
  <si>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</si>
  <si>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</si>
  <si>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</si>
  <si>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</si>
  <si>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</si>
  <si>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</si>
  <si>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</si>
  <si>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</si>
  <si>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</si>
  <si>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</si>
  <si>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</si>
  <si>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</si>
  <si>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</si>
  <si>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</si>
  <si>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</si>
  <si>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</si>
  <si>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</si>
  <si>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</si>
  <si>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</si>
  <si>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</si>
  <si>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</si>
  <si>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</si>
  <si>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</si>
  <si>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</si>
  <si>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</si>
  <si>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</si>
  <si>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</si>
  <si>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</si>
  <si>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</si>
  <si>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</si>
  <si>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</si>
  <si>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</si>
  <si>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</si>
  <si>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</si>
  <si>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</si>
  <si>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</si>
  <si>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</si>
  <si>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</si>
  <si>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</si>
  <si>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</si>
  <si>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</si>
  <si>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</si>
  <si>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</si>
  <si>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</si>
  <si>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</si>
  <si>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</si>
  <si>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</si>
  <si>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</si>
  <si>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</si>
  <si>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</si>
  <si>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</si>
  <si>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</si>
  <si>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</si>
  <si>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</si>
  <si>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</si>
  <si>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</si>
  <si>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</si>
  <si>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</si>
  <si>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</si>
  <si>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</si>
  <si>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</si>
  <si>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</si>
  <si>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</si>
  <si>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</si>
  <si>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</si>
  <si>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</si>
  <si>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</si>
  <si>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</si>
  <si>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</si>
  <si>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</si>
  <si>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</si>
  <si>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</si>
  <si>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</si>
  <si>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</si>
  <si>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</si>
  <si>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</si>
  <si>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</si>
  <si>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</si>
  <si>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</si>
  <si>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</si>
  <si>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</si>
  <si>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</si>
  <si>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</si>
  <si>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</si>
  <si>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</si>
  <si>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</si>
  <si>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</si>
  <si>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</si>
  <si>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</si>
  <si>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</si>
  <si>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</si>
  <si>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</si>
  <si>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</si>
  <si>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</si>
  <si>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</si>
  <si>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</si>
  <si>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</si>
  <si>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</si>
  <si>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</si>
  <si>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</si>
  <si>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</si>
  <si>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</si>
  <si>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</si>
  <si>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</si>
  <si>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</si>
  <si>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</si>
  <si>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</si>
  <si>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</si>
  <si>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</si>
  <si>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</si>
  <si>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</si>
  <si>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</si>
  <si>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</si>
  <si>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</si>
  <si>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</si>
  <si>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</si>
  <si>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</si>
  <si>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</si>
  <si>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</si>
  <si>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</si>
  <si>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</si>
  <si>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</si>
  <si>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</si>
  <si>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</si>
  <si>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</si>
  <si>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</si>
  <si>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</si>
  <si>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</si>
  <si>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</si>
  <si>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</si>
  <si>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</si>
  <si>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</si>
  <si>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</si>
  <si>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</si>
  <si>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</si>
  <si>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</si>
  <si>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</si>
  <si>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</si>
  <si>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</si>
  <si>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</si>
  <si>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</si>
  <si>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</si>
  <si>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</si>
  <si>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</si>
  <si>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</si>
  <si>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</si>
  <si>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</si>
  <si>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</si>
  <si>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</si>
  <si>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</si>
  <si>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</si>
  <si>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</si>
  <si>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</si>
  <si>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</si>
  <si>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</si>
  <si>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</si>
  <si>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</si>
  <si>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</si>
  <si>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</si>
  <si>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</si>
  <si>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</si>
  <si>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</si>
  <si>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</si>
  <si>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</si>
  <si>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</si>
  <si>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</si>
  <si>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</si>
  <si>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</si>
  <si>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</si>
  <si>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</si>
  <si>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</si>
  <si>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</si>
  <si>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</si>
  <si>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</si>
  <si>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</si>
  <si>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</si>
  <si>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</si>
  <si>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</si>
  <si>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</si>
  <si>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</si>
  <si>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</si>
  <si>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</si>
  <si>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</si>
  <si>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</si>
  <si>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</si>
  <si>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</si>
  <si>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</si>
  <si>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</si>
  <si>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</si>
  <si>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</si>
  <si>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</si>
  <si>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</si>
  <si>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</si>
  <si>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</si>
  <si>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</si>
  <si>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</si>
  <si>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</si>
  <si>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</si>
  <si>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</si>
  <si>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</si>
  <si>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</si>
  <si>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</si>
  <si>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</si>
  <si>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</si>
  <si>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</si>
  <si>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</si>
  <si>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</si>
  <si>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</si>
  <si>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</si>
  <si>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</si>
  <si>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</si>
  <si>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</si>
  <si>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</si>
  <si>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</si>
  <si>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</si>
  <si>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</si>
  <si>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</si>
  <si>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</si>
  <si>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</si>
  <si>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</si>
  <si>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</si>
  <si>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</si>
  <si>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</si>
  <si>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</si>
  <si>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</si>
  <si>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</si>
  <si>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</si>
  <si>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</si>
  <si>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</si>
  <si>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</si>
  <si>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</si>
  <si>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</si>
  <si>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</si>
  <si>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</si>
  <si>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</si>
  <si>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</si>
  <si>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</si>
  <si>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</si>
  <si>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</si>
  <si>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</si>
  <si>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</si>
  <si>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</si>
  <si>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</si>
  <si>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</si>
  <si>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</si>
  <si>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</si>
  <si>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</si>
  <si>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</si>
  <si>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</si>
  <si>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</si>
  <si>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</si>
  <si>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</si>
  <si>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</si>
  <si>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</si>
  <si>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</si>
  <si>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</si>
  <si>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</si>
  <si>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</si>
  <si>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</si>
  <si>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</si>
  <si>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</si>
  <si>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</si>
  <si>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</si>
  <si>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</si>
  <si>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</si>
  <si>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</si>
  <si>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</si>
  <si>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</si>
  <si>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</si>
  <si>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</si>
  <si>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</si>
  <si>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</si>
  <si>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</si>
  <si>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</si>
  <si>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</si>
  <si>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</si>
  <si>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</si>
  <si>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</si>
  <si>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 xml:space="preserve">no PCM </t>
  </si>
  <si>
    <t xml:space="preserve">at site checking with sceco team </t>
  </si>
  <si>
    <t>no PCM</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</si>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</sst>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9" totalsRowShown="0" headerRowDxfId="157" dataDxfId="156" headerRowBorderDxfId="154" tableBorderDxfId="155" totalsRowBorderDxfId="153">
  <autoFilter ref="A1:CJ2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293.62888182870665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13.133893402780814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0.15093043982051313</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45956.577307754633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45956.577307754633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45956.577307754633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45956.577307754633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45956.577307754633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45956.577307754633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45956.577307754633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45956.577307754633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45956.577307754633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45956.577307754633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45956.577307754633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45956.577307754633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45956.577307754633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45956.577307754633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45956.577307754633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45956.577307754633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45956.577307754633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45956.577307754633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45956.577307754633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45956.577307754633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45956.577307754633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45956.577307754633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45956.577307754633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45956.577307754633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45956.577307754633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45956.577307754633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45956.577307754633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45956.577307754633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45956.577307754633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45956.577307754633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45956.577307754633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45956.577307754633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45956.577307754633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45956.577307754633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45956.577307754633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45956.577307754633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45956.577307754633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45956.577307754633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45956.577307754633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45956.577307754633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45956.577307754633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45956.577307754633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45956.577307754633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45956.577307754633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45956.577307754633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45956.577307754633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45956.577307754633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45956.577307754633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45956.577307754633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45956.577307754633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45956.577307754633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45956.577307754633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45956.577307754633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45956.577307754633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9"/>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131.57746979167132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12.081532291667827</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4.1867939820804168E-2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3</v>
      </c>
      <c r="D6" s="19" t="s">
        <v>27378</v>
      </c>
      <c r="E6" s="114"/>
      <c r="F6" s="115"/>
      <c r="G6" s="116">
        <f ca="1">IFERROR(NOW()-F6,"-")</f>
        <v>45956.577307754633</v>
      </c>
      <c r="H6" s="115">
        <v>45956.562071759261</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45956.577307754633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45956.577307754633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45956.577307754633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45956.577307754633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45956.577307754633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45956.577307754633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45956.577307754633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45956.577307754633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45956.577307754633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45956.577307754633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45956.577307754633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45956.577307754633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45956.577307754633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45956.577307754633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45956.577307754633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45956.577307754633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45956.577307754633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45956.577307754633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45956.577307754633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45956.577307754633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45956.577307754633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45956.577307754633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45956.577307754633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45956.577307754633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45956.577307754633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45956.577307754633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45956.577307754633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45956.577307754633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45956.577307754633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45956.577307754633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45956.577307754633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45956.577307754633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45956.577307754633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45956.577307754633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45956.577307754633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45956.577307754633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45956.577307754633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45956.577307754633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45956.577307754633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45956.577307754633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45956.577307754633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45956.577307754633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45956.577307754633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45956.577307754633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45956.577307754633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45956.577307754633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45956.577307754633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45956.577307754633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45956.577307754633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45956.577307754633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45956.577307754633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45956.577307754633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45956.577307754633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45956.577307754633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45956.577307754633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45956.577307754633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45956.577307754633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45956.577307754633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45956.577307754633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45956.577307754633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45956.577307754633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45956.577307754633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45956.577307754633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45956.577307754633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45956.577307754633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45956.577307754633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45956.577307754633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45956.577307754633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61"/>
      <c r="B75" s="162" t="str">
        <f>IFERROR(VLOOKUP(D75,DB!A:K,11,0),"")</f>
        <v/>
      </c>
      <c r="C75" s="162"/>
      <c r="D75" s="162"/>
      <c r="E75" s="163"/>
      <c r="F75" s="164"/>
      <c r="G75" s="165">
        <f ca="1">IFERROR(NOW()-F75,"-")</f>
        <v>45956.577307754633</v>
      </c>
      <c r="H75" s="164"/>
      <c r="I75" s="162" t="str">
        <f>IFERROR(VLOOKUP(D75,DB!A:F,6,0),"")</f>
        <v/>
      </c>
      <c r="J75" s="162" t="str">
        <f>IFERROR(VLOOKUP(D75,DB!A:G,7,0),"")</f>
        <v/>
      </c>
      <c r="K75" s="166"/>
      <c r="L75" s="162" t="str">
        <f>IFERROR(VLOOKUP(D75,DB!A:I,9,0),"")</f>
        <v/>
      </c>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162"/>
      <c r="BW75" s="162"/>
      <c r="BX75" s="162"/>
      <c r="BY75" s="162"/>
      <c r="BZ75" s="162"/>
      <c r="CA75" s="162"/>
      <c r="CB75" s="162"/>
      <c r="CC75" s="162"/>
      <c r="CD75" s="162"/>
      <c r="CE75" s="162"/>
      <c r="CF75" s="162"/>
      <c r="CG75" s="162"/>
      <c r="CH75" s="162"/>
      <c r="CI75" s="162"/>
      <c r="CJ75" s="167"/>
    </row>
    <row r="76" spans="1:88" ht="31.5" customHeight="1">
      <c r="A76" s="113"/>
      <c r="B76" s="18" t="str">
        <f>IFERROR(VLOOKUP(D76,DB!A:K,11,0),"")</f>
        <v/>
      </c>
      <c r="C76" s="18"/>
      <c r="D76" s="18"/>
      <c r="E76" s="114"/>
      <c r="F76" s="115"/>
      <c r="G76" s="116">
        <f ca="1">IFERROR(NOW()-F76,"-")</f>
        <v>45956.577307754633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45956.577307754633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45956.577307754633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45956.577307754633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45956.577307754633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45956.577307754633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45956.577307754633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45956.577307754633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45956.577307754633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45956.577307754633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45956.577307754633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45956.577307754633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45956.577307754633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45956.577307754633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45956.577307754633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45956.577307754633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45956.577307754633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45956.577307754633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45956.577307754633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45956.577307754633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45956.577307754633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45956.577307754633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45956.577307754633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45956.577307754633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45956.577307754633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45956.577307754633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45956.577307754633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45956.577307754633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45956.577307754633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45956.577307754633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45956.577307754633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45956.577307754633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45956.577307754633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45956.577307754633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45956.577307754633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45956.577307754633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45956.577307754633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45956.577307754633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45956.577307754633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45956.577307754633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45956.577307754633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45956.577307754633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45956.577307754633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45956.577307754633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45956.577307754633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45956.577307754633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45956.577307754633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45956.577307754633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45956.577307754633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45956.577307754633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45956.577307754633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45956.577307754633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45956.577307754633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45956.577307754633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45956.577307754633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45956.577307754633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45956.577307754633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45956.577307754633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45956.577307754633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45956.577307754633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45956.577307754633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45956.577307754633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45956.577307754633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45956.577307754633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45956.577307754633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45956.577307754633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45956.577307754633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45956.577307754633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45956.577307754633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45956.577307754633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45956.577307754633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45956.577307754633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45956.577307754633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45956.577307754633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45956.577307754633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45956.577307754633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45956.577307754633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45956.577307754633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45956.577307754633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45956.577307754633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45956.577307754633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45956.577307754633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45956.577307754633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45956.577307754633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45956.577307754633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45956.577307754633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45956.577307754633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45956.577307754633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45956.577307754633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45956.577307754633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45956.577307754633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45956.577307754633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45956.577307754633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45956.577307754633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45956.577307754633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45956.577307754633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45956.577307754633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45956.577307754633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45956.577307754633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45956.577307754633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45956.577307754633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45956.577307754633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45956.577307754633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45956.577307754633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45956.577307754633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45956.577307754633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45956.577307754633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45956.577307754633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45956.577307754633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45956.577307754633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45956.577307754633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45956.577307754633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45956.577307754633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45956.577307754633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45956.577307754633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45956.577307754633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45956.577307754633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45956.577307754633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45956.577307754633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45956.577307754633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45956.577307754633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45956.577307754633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45956.577307754633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45956.577307754633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45956.577307754633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45956.577307754633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45956.577307754633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45956.577307754633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45956.577307754633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45956.577307754633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45956.577307754633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45956.577307754633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45956.577307754633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45956.577307754633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45956.577307754633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45956.577307754633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45956.577307754633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45956.577307754633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45956.577307754633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45956.577307754633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45956.577307754633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45956.577307754633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45956.577307754633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61"/>
      <c r="B219" s="162" t="str">
        <f>IFERROR(VLOOKUP(D219,DB!A:K,11,0),"")</f>
        <v/>
      </c>
      <c r="C219" s="162"/>
      <c r="D219" s="162"/>
      <c r="E219" s="163"/>
      <c r="F219" s="164"/>
      <c r="G219" s="165">
        <f ca="1">IFERROR(NOW()-F219,"-")</f>
        <v>45956.577307754633</v>
      </c>
      <c r="H219" s="164"/>
      <c r="I219" s="162" t="str">
        <f>IFERROR(VLOOKUP(D219,DB!A:F,6,0),"")</f>
        <v/>
      </c>
      <c r="J219" s="162" t="str">
        <f>IFERROR(VLOOKUP(D219,DB!A:G,7,0),"")</f>
        <v/>
      </c>
      <c r="K219" s="166"/>
      <c r="L219" s="162" t="str">
        <f>IFERROR(VLOOKUP(D219,DB!A:I,9,0),"")</f>
        <v/>
      </c>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162"/>
      <c r="BX219" s="162"/>
      <c r="BY219" s="162"/>
      <c r="BZ219" s="162"/>
      <c r="CA219" s="162"/>
      <c r="CB219" s="162"/>
      <c r="CC219" s="162"/>
      <c r="CD219" s="162"/>
      <c r="CE219" s="162"/>
      <c r="CF219" s="162"/>
      <c r="CG219" s="162"/>
      <c r="CH219" s="162"/>
      <c r="CI219" s="162"/>
      <c r="CJ219" s="167"/>
    </row>
  </sheetData>
  <dataValidations count="2">
    <dataValidation allowBlank="1" showInputMessage="1" showErrorMessage="1" sqref="E1" xr:uid="{4D935161-CDD3-4592-B877-3FB59C99E142}"/>
    <dataValidation type="list" allowBlank="1" showInputMessage="1" showErrorMessage="1" sqref="E3:E2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c r="D2" s="18" t="s">
        <v>17523</v>
      </c>
      <c r="E2" s="18"/>
      <c r="F2" s="20"/>
      <c r="G2" s="21">
        <f t="shared" ref="G2:G10" ca="1" si="0">IFERROR(NOW()-F2,"-")</f>
        <v>45956.577307754633</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45956.577307754633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45956.577307754633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45956.577307754633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45956.577307754633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45956.577307754633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45956.577307754633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45956.577307754633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45956.577307754633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45956.577307754633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45956.577307754633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45956.577307754633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45956.577307754633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45956.577307754633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45956.577307754633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45956.577307754633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45956.577307754633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45956.577307754633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45956.577307754633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45956.577307754633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45956.577307754633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45956.577307754633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45956.577307754633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45956.577307754633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45956.577307754633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45956.577307754633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45956.577307754633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45956.577307754633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45956.577307754633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45956.577307754633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45956.577307754633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45956.577307754633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45956.577307754633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45956.577307754633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45956.577307754633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45956.577307754633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45956.577307754633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45956.577307754633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45956.577307754633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45956.577307754633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45956.577307754633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45956.577307754633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45956.577307754633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45956.577307754633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45956.577307754633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45956.577307754633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45956.577307754633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45956.577307754633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45956.577307754633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45956.577307754633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45956.577307754633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45956.577307754633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45956.577307754633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45956.577307754633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45956.577307754633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45956.577307754633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45956.577307754633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45956.577307754633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45956.577307754633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45956.577307754633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45956.577307754633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45956.577307754633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45956.577307754633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45956.577307754633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45956.577307754633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45956.577307754633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45956.577307754633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45956.577307754633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45956.577307754633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45956.577307754633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45956.577307754633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45956.577307754633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45956.577307754633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45956.577307754633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45956.577307754633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45956.577307754633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45956.577307754633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45956.577307754633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45956.577307754633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45956.577307754633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45956.577307754633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45956.577307754633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45956.577307754633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45956.577307754633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45956.577307754633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45956.577307754633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45956.577307754633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45956.577307754633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45956.577307754633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45956.577307754633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45956.577307754633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45956.577307754633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45956.577307754633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45956.577307754633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45956.577307754633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45956.577307754633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45956.577307754633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45956.577307754633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45956.577307754633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45956.577307754633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45956.577307754633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45956.577307754633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45956.577307754633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45956.577307754633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45956.577307754633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45956.577307754633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45956.577307754633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45956.577307754633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45956.577307754633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45956.577307754633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45956.577307754633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45956.577307754633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45956.577307754633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45956.577307754633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45956.577307754633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45956.577307754633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45956.577307754633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45956.577307754633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45956.577307754633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45956.577307754633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45956.577307754633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45956.577307754633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45956.577307754633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45956.577307754633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45956.577307754633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45956.577307754633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45956.577307754633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45956.577307754633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45956.577307754633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45956.577307754633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45956.577307754633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45956.577307754633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45956.577307754633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45956.577307754633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45956.577307754633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45956.577307754633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45956.577307754633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45956.577307754633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45956.577307754633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45956.577307754633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45956.577307754633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45956.577307754633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45956.577307754633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45956.577307754633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45956.577307754633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45956.577307754633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45956.577307754633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45956.577307754633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45956.577307754633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45956.577307754633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45956.577307754633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45956.577307754633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45956.577307754633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45956.577307754633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45956.577307754633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45956.577307754633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45956.577307754633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45956.577307754633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45956.577307754633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45956.577307754633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45956.577307754633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45956.577307754633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45956.577307754633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45956.577307754633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45956.577307754633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45956.577307754633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45956.577307754633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45956.577307754633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45956.577307754633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45956.577307754633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45956.577307754633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45956.577307754633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45956.577307754633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45956.577307754633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45956.577307754633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45956.577307754633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45956.577307754633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45956.577307754633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45956.577307754633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45956.577307754633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45956.577307754633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45956.577307754633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45956.577307754633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45956.577307754633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45956.577307754633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45956.577307754633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45956.577307754633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45956.577307754633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45956.577307754633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45956.577307754633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45956.577307754633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45956.577307754633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45956.577307754633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45956.577307754633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45956.577307754633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45956.577307754633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45956.577307754633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45956.577307754633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45956.577307754633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45956.577307754633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45956.577307754633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45956.577307754633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45956.577307754633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45956.577307754633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45956.577307754633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45956.577307754633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45956.577307754633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45956.577307754633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45956.577307754633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45956.577307754633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45956.577307754633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45956.577307754633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45956.577307754633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45956.577307754633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45956.577307754633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45956.577307754633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45956.577307754633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45956.577307754633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45956.577307754633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45956.577307754633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45956.577307754633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45956.577307754633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45956.577307754633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45956.577307754633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45956.577307754633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45956.577307754633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45956.577307754633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45956.577307754633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45956.577307754633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45956.577307754633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45956.577307754633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45956.577307754633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45956.577307754633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45956.577307754633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45956.577307754633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45956.577307754633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45956.577307754633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45956.577307754633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45956.577307754633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45956.577307754633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45956.577307754633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45956.577307754633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45956.577307754633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45956.577307754633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45956.577307754633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45956.577307754633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45956.577307754633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45956.577307754633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45956.577307754633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45956.577307754633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45956.577307754633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45956.577307754633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45956.577307754633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45956.577307754633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45956.577307754633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45956.577307754633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45956.577307754633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45956.577307754633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45956.577307754633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45956.577307754633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45956.577307754633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45956.577307754633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45956.577307754633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45956.577307754633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45956.577307754633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45956.577307754633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45956.577307754633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45956.577307754633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45956.577307754633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45956.577307754633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45956.577307754633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45956.577307754633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45956.577307754633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45956.577307754633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45956.577307754633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45956.577307754633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45956.577307754633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45956.577307754633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45956.577307754633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45956.577307754633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45956.577307754633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45956.577307754633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45956.577307754633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45956.577307754633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45956.577307754633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45956.577307754633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45956.577307754633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45956.577307754633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45956.577307754633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45956.577307754633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45956.577307754633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45956.577307754633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45956.577307754633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45956.577307754633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45956.577307754633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45956.577307754633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45956.577307754633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45956.577307754633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45956.577307754633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45956.577307754633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45956.577307754633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45956.577307754633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45956.577307754633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45956.577307754633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45956.577307754633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45956.577307754633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45956.577307754633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45956.577307754633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45956.577307754633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45956.577307754633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45956.577307754633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45956.577307754633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45956.577307754633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45956.577307754633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45956.577307754633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45956.577307754633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45956.577307754633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45956.577307754633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45956.577307754633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45956.577307754633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45956.577307754633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45956.577307754633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45956.577307754633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45956.577307754633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45956.577307754633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45956.577307754633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45956.577307754633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45956.577307754633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45956.577307754633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45956.577307754633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45956.577307754633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45956.577307754633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45956.577307754633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45956.577307754633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45956.577307754633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45956.577307754633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45956.577307754633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45956.577307754633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45956.577307754633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45956.577307754633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45956.577307754633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45956.577307754633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45956.577307754633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45956.577307754633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45956.577307754633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45956.577307754633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45956.577307754633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45956.577307754633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45956.577307754633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45956.577307754633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45956.577307754633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45956.577307754633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45956.577307754633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45956.577307754633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45956.577307754633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45956.577307754633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45956.577307754633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45956.577307754633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45956.577307754633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45956.577307754633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45956.577307754633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45956.577307754633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45956.577307754633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45956.577307754633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45956.577307754633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45956.577307754633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45956.577307754633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45956.577307754633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45956.577307754633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45956.577307754633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45956.577307754633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45956.577307754633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45956.577307754633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45956.577307754633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45956.577307754633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45956.577307754633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45956.577307754633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45956.577307754633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45956.577307754633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45956.577307754633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45956.577307754633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45956.577307754633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45956.577307754633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45956.577307754633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45956.577307754633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45956.577307754633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45956.577307754633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45956.577307754633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45956.577307754633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45956.577307754633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45956.577307754633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45956.577307754633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45956.577307754633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45956.577307754633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45956.577307754633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45956.577307754633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45956.577307754633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45956.577307754633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45956.577307754633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45956.577307754633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45956.577307754633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45956.577307754633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45956.577307754633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45956.577307754633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45956.577307754633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45956.577307754633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45956.577307754633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45956.577307754633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45956.577307754633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45956.577307754633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45956.577307754633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45956.577307754633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45956.577307754633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45956.577307754633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45956.577307754633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45956.577307754633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45956.577307754633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45956.577307754633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45956.577307754633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45956.577307754633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45956.577307754633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45956.577307754633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45956.577307754633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45956.577307754633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45956.577307754633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45956.577307754633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45956.577307754633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45956.577307754633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45956.577307754633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45956.577307754633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45956.577307754633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45956.577307754633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45956.577307754633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45956.577307754633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45956.577307754633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45956.577307754633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45956.577307754633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45956.577307754633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45956.577307754633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45956.577307754633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45956.577307754633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45956.577307754633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45956.577307754633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45956.577307754633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45956.577307754633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45956.577307754633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45956.577307754633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45956.577307754633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45956.577307754633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45956.577307754633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45956.577307754633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45956.577307754633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45956.577307754633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45956.577307754633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45956.577307754633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45956.577307754633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45956.577307754633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45956.577307754633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45956.577307754633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45956.577307754633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45956.577307754633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45956.577307754633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45956.577307754633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45956.577307754633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45956.577307754633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45956.577307754633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45956.577307754633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45956.577307754633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45956.577307754633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45956.577307754633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45956.577307754633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45956.577307754633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45956.577307754633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45956.577307754633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45956.577307754633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45956.577307754633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45956.577307754633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45956.577307754633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45956.577307754633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45956.577307754633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45956.577307754633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45956.577307754633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45956.577307754633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45956.577307754633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45956.577307754633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45956.577307754633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45956.577307754633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45956.577307754633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45956.577307754633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45956.577307754633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45956.577307754633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45956.577307754633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45956.577307754633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45956.577307754633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45956.577307754633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45956.577307754633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45956.577307754633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45956.577307754633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45956.577307754633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45956.577307754633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45956.577307754633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45956.577307754633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45956.577307754633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45956.577307754633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45956.577307754633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45956.577307754633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45956.577307754633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45956.577307754633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45956.577307754633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45956.577307754633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45956.577307754633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45956.577307754633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45956.577307754633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45956.577307754633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45956.577307754633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45956.577307754633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45956.577307754633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45956.577307754633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45956.577307754633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45956.577307754633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45956.577307754633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45956.577307754633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45956.577307754633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45956.577307754633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45956.577307754633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45956.577307754633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45956.577307754633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45956.577307754633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45956.577307754633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45956.577307754633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45956.577307754633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45956.577307754633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45956.577307754633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45956.577307754633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45956.577307754633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45956.577307754633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45956.577307754633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45956.577307754633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45956.577307754633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45956.577307754633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45956.577307754633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45956.577307754633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45956.577307754633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45956.577307754633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45956.577307754633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45956.577307754633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45956.577307754633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45956.577307754633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45956.577307754633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45956.577307754633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45956.577307754633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45956.577307754633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45956.577307754633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45956.577307754633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45956.577307754633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45956.577307754633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45956.577307754633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45956.577307754633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45956.577307754633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45956.577307754633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45956.577307754633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45956.577307754633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45956.577307754633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45956.577307754633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45956.577307754633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45956.577307754633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45956.577307754633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45956.577307754633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45956.577307754633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45956.577307754633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45956.577307754633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45956.577307754633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45956.577307754633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45956.577307754633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45956.577307754633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45956.577307754633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45956.577307754633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45956.577307754633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45956.577307754633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45956.577307754633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45956.577307754633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45956.577307754633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45956.577307754633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45956.577307754633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45956.577307754633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45956.577307754633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45956.577307754633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45956.577307754633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45956.577307754633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45956.577307754633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45956.577307754633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45956.577307754633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45956.577307754633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45956.577307754633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45956.577307754633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45956.577307754633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45956.577307754633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45956.577307754633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45956.577307754633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45956.577307754633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45956.577307754633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45956.577307754633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45956.577307754633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45956.577307754633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45956.577307754633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45956.577307754633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45956.577307754633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45956.577307754633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45956.577307754633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45956.577307754633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45956.577307754633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45956.577307754633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45956.577307754633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45956.577307754633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45956.577307754633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45956.577307754633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45956.577307754633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45956.577307754633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45956.577307754633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45956.577307754633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45956.577307754633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45956.577307754633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45956.577307754633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45956.577307754633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45956.577307754633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45956.577307754633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45956.577307754633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45956.577307754633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45956.577307754633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45956.577307754633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45956.577307754633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45956.577307754633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45956.577307754633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45956.577307754633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45956.577307754633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45956.577307754633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45956.577307754633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45956.577307754633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45956.577307754633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45956.577307754633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45956.577307754633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45956.577307754633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45956.577307754633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45956.577307754633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45956.577307754633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45956.577307754633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45956.577307754633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45956.577307754633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45956.577307754633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45956.577307754633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45956.577307754633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45956.577307754633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45956.577307754633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45956.577307754633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45956.577307754633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45956.577307754633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45956.577307754633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45956.577307754633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45956.577307754633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45956.577307754633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45956.577307754633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45956.577307754633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45956.577307754633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45956.577307754633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45956.577307754633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45956.577307754633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45956.577307754633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45956.577307754633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45956.577307754633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45956.577307754633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45956.577307754633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45956.577307754633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45956.577307754633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45956.577307754633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45956.577307754633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45956.577307754633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45956.577307754633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45956.577307754633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45956.577307754633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45956.577307754633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45956.577307754633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45956.577307754633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45956.577307754633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45956.577307754633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45956.577307754633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45956.577307754633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45956.577307754633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45956.577307754633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45956.577307754633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45956.577307754633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45956.577307754633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45956.577307754633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45956.577307754633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45956.577307754633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45956.577307754633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45956.577307754633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45956.577307754633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45956.577307754633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45956.577307754633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45956.577307754633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45956.577307754633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45956.577307754633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45956.577307754633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45956.577307754633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45956.577307754633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45956.577307754633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45956.577307754633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45956.577307754633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45956.577307754633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45956.577307754633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45956.577307754633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45956.577307754633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45956.577307754633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45956.577307754633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45956.577307754633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45956.577307754633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45956.577307754633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45956.577307754633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45956.577307754633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45956.577307754633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45956.577307754633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45956.577307754633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45956.577307754633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45956.577307754633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45956.577307754633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45956.577307754633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45956.577307754633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45956.577307754633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45956.577307754633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45956.577307754633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45956.577307754633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45956.577307754633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45956.577307754633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45956.577307754633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45956.577307754633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45956.577307754633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45956.577307754633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45956.577307754633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45956.577307754633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45956.577307754633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45956.577307754633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45956.577307754633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45956.577307754633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45956.577307754633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45956.577307754633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45956.577307754633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45956.577307754633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45956.577307754633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45956.577307754633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45956.577307754633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45956.577307754633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45956.577307754633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45956.577307754633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45956.577307754633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45956.577307754633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45956.577307754633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45956.577307754633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45956.577307754633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45956.577307754633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45956.577307754633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45956.577307754633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45956.577307754633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45956.577307754633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45956.577307754633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45956.577307754633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45956.577307754633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45956.577307754633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45956.577307754633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45956.577307754633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45956.577307754633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45956.577307754633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45956.577307754633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45956.577307754633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45956.577307754633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45956.577307754633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45956.577307754633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45956.577307754633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45956.577307754633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45956.577307754633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45956.577307754633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45956.577307754633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45956.577307754633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45956.577307754633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45956.577307754633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45956.577307754633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45956.577307754633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45956.577307754633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45956.577307754633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45956.577307754633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45956.577307754633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45956.577307754633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45956.577307754633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45956.577307754633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45956.577307754633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45956.577307754633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45956.577307754633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45956.577307754633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45956.577307754633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45956.577307754633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45956.577307754633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45956.577307754633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45956.577307754633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45956.577307754633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45956.577307754633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45956.577307754633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45956.577307754633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45956.577307754633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45956.577307754633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45956.577307754633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45956.577307754633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45956.577307754633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45956.577307754633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45956.577307754633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45956.577307754633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45956.577307754633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45956.577307754633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45956.577307754633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45956.577307754633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45956.577307754633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45956.577307754633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45956.577307754633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45956.577307754633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45956.577307754633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45956.577307754633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45956.577307754633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45956.577307754633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45956.577307754633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45956.577307754633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45956.577307754633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45956.577307754633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45956.577307754633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45956.577307754633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45956.577307754633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45956.577307754633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45956.577307754633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45956.577307754633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45956.577307754633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45956.577307754633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45956.577307754633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45956.577307754633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45956.577307754633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45956.577307754633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45956.577307754633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45956.577307754633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45956.577307754633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45956.577307754633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45956.577307754633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45956.577307754633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45956.577307754633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45956.577307754633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45956.577307754633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45956.577307754633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45956.577307754633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45956.577307754633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45956.577307754633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45956.577307754633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45956.577307754633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45956.577307754633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45956.577307754633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45956.577307754633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45956.577307754633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45956.577307754633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45956.577307754633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45956.577307754633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45956.577307754633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45956.577307754633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45956.577307754633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45956.577307754633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45956.577307754633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45956.57730798611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45956.57730798611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45956.57730798611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45956.57730798611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45956.57730798611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45956.57730798611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45956.57730798611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45956.57730798611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45956.57730798611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45956.57730798611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45956.57730798611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45956.57730798611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45956.57730798611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45956.57730798611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45956.57730798611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45956.57730798611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45956.57730798611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45956.57730798611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45956.57730798611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45956.57730798611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45956.57730798611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45956.57730798611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45956.57730798611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45956.57730798611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45956.57730798611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45956.57730798611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45956.57730798611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45956.57730798611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45956.57730798611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45956.57730798611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45956.57730798611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45956.57730798611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45956.57730798611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45956.57730798611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45956.57730798611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45956.57730798611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45956.57730798611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45956.57730798611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45956.57730798611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45956.57730798611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45956.57730798611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45956.57730798611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45956.57730798611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45956.57730798611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45956.57730798611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45956.57730798611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45956.57730798611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45956.57730798611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45956.57730798611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45956.57730798611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45956.57730798611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45956.57730798611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45956.57730798611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45956.57730798611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45956.57730798611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45956.57730798611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45956.57730798611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45956.57730798611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45956.57730798611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45956.57730798611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45956.57730798611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45956.57730798611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45956.57730798611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45956.57730798611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45956.57730798611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45956.57730798611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45956.57730798611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45956.57730798611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45956.57730798611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45956.57730798611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45956.57730798611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45956.57730798611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45956.57730798611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45956.57730798611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45956.57730798611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45956.57730798611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45956.57730798611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45956.57730798611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45956.57730798611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45956.57730798611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45956.57730798611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45956.57730798611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45956.57730798611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45956.57730798611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45956.57730798611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45956.57730798611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45956.57730798611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45956.57730798611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45956.57730798611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45956.57730798611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45956.57730798611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45956.57730798611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45956.57730798611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45956.57730798611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45956.57730798611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45956.57730798611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45956.57730798611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45956.57730798611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45956.57730798611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45956.57730798611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45956.57730798611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45956.57730798611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45956.57730798611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45956.57730798611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45956.57730798611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45956.57730798611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45956.57730798611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45956.57730798611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45956.57730798611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45956.57730798611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45956.57730798611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45956.57730798611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45956.57730798611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45956.57730798611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45956.57730798611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45956.57730798611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45956.57730798611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45956.57730798611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45956.57730798611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45956.57730798611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45956.57730798611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45956.57730798611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45956.57730798611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45956.57730798611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45956.57730798611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45956.57730798611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45956.57730798611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45956.57730798611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45956.57730798611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45956.57730798611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45956.57730798611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45956.57730798611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45956.57730798611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45956.57730798611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45956.57730798611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45956.57730798611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45956.57730798611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45956.57730798611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45956.57730798611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45956.57730798611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45956.57730798611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45956.57730798611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45956.57730798611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45956.57730798611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45956.57730798611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45956.57730798611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45956.57730798611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45956.57730798611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45956.57730798611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45956.57730798611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45956.57730798611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45956.57730798611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45956.57730798611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45956.57730798611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45956.57730798611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45956.57730798611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45956.57730798611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45956.57730798611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45956.57730798611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45956.57730798611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45956.57730798611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45956.57730798611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45956.57730798611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45956.57730798611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45956.57730798611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45956.57730798611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45956.57730798611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45956.57730798611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45956.57730798611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45956.57730798611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45956.57730798611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45956.57730798611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45956.57730798611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45956.57730798611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45956.57730798611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45956.57730798611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45956.57730798611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45956.57730798611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45956.57730798611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45956.57730798611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45956.57730798611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45956.57730798611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45956.57730798611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45956.57730798611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45956.57730798611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45956.57730798611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45956.57730798611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45956.57730798611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45956.57730798611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45956.57730798611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45956.57730798611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45956.57730798611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45956.57730798611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45956.57730798611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45956.57730798611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45956.57730798611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45956.57730798611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45956.57730798611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45956.57730798611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45956.57730798611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45956.57730798611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45956.57730798611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45956.57730798611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45956.57730798611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45956.57730798611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45956.57730798611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45956.57730798611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45956.57730798611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45956.57730798611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45956.57730798611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45956.57730798611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45956.57730798611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45956.57730798611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45956.57730798611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45956.57730798611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45956.57730798611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45956.57730798611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45956.57730798611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45956.57730798611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45956.57730798611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45956.57730798611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45956.57730798611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45956.57730798611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45956.57730798611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45956.57730798611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45956.57730798611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45956.57730798611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45956.57730798611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45956.57730798611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45956.57730798611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45956.57730798611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45956.57730798611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45956.57730798611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45956.57730798611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45956.57730798611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45956.57730798611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45956.57730798611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45956.57730798611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45956.57730798611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45956.57730798611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45956.57730798611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45956.57730798611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45956.57730798611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39093</v>
      </c>
      <c r="B2" s="94" t="str">
        <f>IFERROR(VLOOKUP(D2,DB!A:K,11,0),"")</f>
        <v>R4</v>
      </c>
      <c r="C2" s="97">
        <v>1</v>
      </c>
      <c r="D2" s="94" t="s">
        <v>35115</v>
      </c>
      <c r="E2" s="98" t="s">
        <v>38998</v>
      </c>
      <c r="F2" s="99">
        <v>45703.480717592596</v>
      </c>
      <c r="G2" s="100">
        <f ca="1">IFERROR(NOW()-F2,"")</f>
        <v>253.09659016203659</v>
      </c>
      <c r="H2" s="99">
        <v>45703.474768518521</v>
      </c>
      <c r="I2" s="99" t="str">
        <f>IFERROR(VLOOKUP(D2,DB!A:F,6,0),"")</f>
        <v>SCECO</v>
      </c>
      <c r="J2" s="99" t="str">
        <f>IFERROR(VLOOKUP(D2,DB!A:G,7,0),"")</f>
        <v>Dead</v>
      </c>
      <c r="K2" s="101" t="s">
        <v>39094</v>
      </c>
      <c r="L2" s="94" t="str">
        <f>IFERROR(VLOOKUP(D2,DB!A:I,9,0),"")</f>
        <v>Latis</v>
      </c>
    </row>
    <row r="3" spans="1:16" ht="30" customHeight="1">
      <c r="A3" s="94" t="s">
        <v>39095</v>
      </c>
      <c r="B3" s="94" t="str">
        <f>IFERROR(VLOOKUP(D3,DB!A:K,11,0),"")</f>
        <v>R4</v>
      </c>
      <c r="C3" s="94">
        <v>1</v>
      </c>
      <c r="D3" s="94" t="s">
        <v>27420</v>
      </c>
      <c r="E3" s="98" t="s">
        <v>38998</v>
      </c>
      <c r="F3" s="123">
        <v>45953.634722222225</v>
      </c>
      <c r="G3" s="124">
        <f ca="1">IFERROR(NOW()-F3,"")</f>
        <v>2.9425855324079748</v>
      </c>
      <c r="H3" s="123">
        <v>45953.546631944446</v>
      </c>
      <c r="I3" s="99" t="str">
        <f>IFERROR(VLOOKUP(D3,DB!A:F,6,0),"")</f>
        <v>SCECO</v>
      </c>
      <c r="J3" s="99" t="str">
        <f>IFERROR(VLOOKUP(D3,DB!A:G,7,0),"")</f>
        <v>Dead</v>
      </c>
      <c r="K3" s="125" t="s">
        <v>39096</v>
      </c>
      <c r="L3" s="121" t="str">
        <f>IFERROR(VLOOKUP(D3,DB!A:I,9,0),"")</f>
        <v>Latis</v>
      </c>
    </row>
    <row r="4" spans="1:16" ht="15" customHeight="1">
      <c r="A4" s="119"/>
      <c r="B4" s="119" t="str">
        <f>IFERROR(VLOOKUP(D4,DB!A:K,11,0),"")</f>
        <v/>
      </c>
      <c r="C4" s="120"/>
      <c r="D4" s="121"/>
      <c r="E4" s="98"/>
      <c r="F4" s="123"/>
      <c r="G4" s="124">
        <f ca="1">IFERROR(NOW()-F4,"")</f>
        <v>45956.577307754633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45956.577307754633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45956.577307754633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45956.577307754633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45956.577307754633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45956.577307754633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45956.577307754633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45956.577307754633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45956.577307754633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45956.577307754633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45956.577307754633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45956.577307754633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45956.577307754633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45956.577307754633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45956.577307754633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45956.577307754633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45956.577307754633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45956.577307754633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45956.577307754633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45956.577307754633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45956.577307754633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45956.577307754633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45956.577307754633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45956.577307754633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45956.577307754633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45956.577307754633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45956.577307754633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45956.577307754633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45956.577307754633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45956.577307754633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45956.577307754633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45956.577307754633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45956.577307754633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45956.577307754633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45956.577307754633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45956.577307754633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45956.577307754633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45956.577307754633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45956.577307754633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45956.577307754633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45956.577307754633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45956.577307754633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45956.577307754633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45956.577307754633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45956.577307754633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45956.577307754633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45956.577307754633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45956.577307754633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45956.577307754633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45956.577307754633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45956.577307754633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45956.577307754633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45956.577307754633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45956.577307754633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45956.577307754633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45956.577307754633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45956.577307754633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45956.577307754633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45956.577307754633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45956.577307754633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45956.577307754633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45956.577307754633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45956.577307754633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45956.577307754633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45956.577307754633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45956.577307754633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45956.577307754633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45956.577307754633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45956.577307754633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45956.577307754633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45956.577307754633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45956.577307754633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45956.577307754633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45956.577307754633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45956.577307754633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45956.577307754633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45956.577307754633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45956.577307754633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45956.577307754633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45956.577307754633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45956.577307754633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45956.577307754633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45956.577307754633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45956.577307754633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45956.577307754633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45956.577307754633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45956.577307754633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45956.577307754633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45956.577307754633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45956.577307754633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45956.577307754633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45956.577307754633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45956.577307754633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45956.577307754633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45956.577307754633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45956.577307754633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45956.577307754633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45956.577307754633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45956.577307754633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45956.577307754633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45956.577307754633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45956.577307754633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45956.577307754633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45956.577307754633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45956.577307754633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45956.577307754633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45956.577307754633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45956.577307754633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45956.577307754633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45956.577307754633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45956.577307754633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45956.577307754633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45956.577307754633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45956.577307754633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45956.577307754633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45956.577307754633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45956.577307754633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45956.577307754633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45956.577307754633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45956.577307754633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45956.577307754633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45956.577307754633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45956.577307754633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45956.577307754633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45956.577307754633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45956.577307754633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45956.577307754633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45956.577307754633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45956.577307754633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45956.577307754633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45956.577307754633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45956.577307754633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45956.577307754633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45956.577307754633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45956.577307754633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45956.577307754633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45956.577307754633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45956.577307754633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45956.577307754633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45956.577307754633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45956.577307754633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45956.577307754633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45956.577307754633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45956.577307754633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45956.577307754633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45956.577307754633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45956.577307754633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45956.577307754633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45956.577307754633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45956.577307754633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45956.577307754633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45956.577307754633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45956.577307754633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45956.577307754633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45956.577307754633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45956.577307754633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45956.577307754633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45956.577307754633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45956.577307754633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45956.577307754633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45956.577307754633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45956.577307754633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45956.577307754633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45956.577307754633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45956.577307754633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45956.577307754633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45956.577307754633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45956.577307754633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45956.577307754633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45956.577307754633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45956.577307754633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45956.577307754633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45956.577307754633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45956.577307754633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45956.577307754633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45956.577307754633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45956.577307754633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45956.577307754633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45956.577307754633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45956.577307754633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45956.577307754633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45956.577307754633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45956.577307754633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45956.577307754633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45956.577307754633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45956.577307754633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45956.577307754633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45956.577307754633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45956.577307754633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45956.577307754633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45956.577307754633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45956.577307754633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45956.577307754633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45956.577307754633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45956.577307754633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45956.577307754633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45956.577307754633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45956.577307754633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45956.577307754633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45956.577307754633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45956.577307754633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45956.577307754633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45956.577307754633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45956.577307754633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45956.577307754633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45956.577307754633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45956.577307754633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45956.577307754633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45956.577307754633</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45956.577307754633</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64.745247569444473</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30.388430439816148</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7.9161966435203794</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1</v>
      </c>
      <c r="D5" s="152" t="s">
        <v>13007</v>
      </c>
      <c r="E5" s="152" t="s">
        <v>38998</v>
      </c>
      <c r="F5" s="153">
        <v>45956.505960648145</v>
      </c>
      <c r="G5" s="154">
        <f ca="1">IFERROR(NOW()-F5,"")</f>
        <v>7.1347106488246936E-2</v>
      </c>
      <c r="H5" s="153">
        <v>45956.07471064815</v>
      </c>
      <c r="I5" s="152" t="str">
        <f>IFERROR(VLOOKUP(D5,DB!A:F,6,0),"")</f>
        <v>SCECO</v>
      </c>
      <c r="J5" s="152" t="str">
        <f>IFERROR(VLOOKUP(D5,DB!A:G,7,0),"")</f>
        <v>No BB Design</v>
      </c>
      <c r="K5" s="152" t="s">
        <v>39104</v>
      </c>
      <c r="L5" s="152" t="str">
        <f>IFERROR(VLOOKUP(D5,DB!A:I,9,0),"")</f>
        <v>Latis</v>
      </c>
    </row>
    <row r="6" spans="1:13" ht="15">
      <c r="A6" s="152"/>
      <c r="B6" s="152" t="str">
        <f>IFERROR(VLOOKUP(D6,DB!A:K,11,0),"")</f>
        <v/>
      </c>
      <c r="C6" s="152"/>
      <c r="D6" s="152"/>
      <c r="E6" s="152"/>
      <c r="F6" s="153"/>
      <c r="G6" s="154">
        <f ca="1">IFERROR(NOW()-F6,"")</f>
        <v>45956.577307754633</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45956.577307754633</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45956.577307754633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45956.577307754633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45956.577307754633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45956.577307754633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45956.577307754633</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45956.577307754633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45956.577307754633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45956.577307754633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45956.577307754633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45956.577307754633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45956.577307754633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45956.577307754633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45956.577307754633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45956.577307754633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45956.577307754633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45956.577307754633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45956.577307754633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45956.577307754633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45956.577307754633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45956.577307754633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45956.577307754633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45956.577307754633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45956.577307754633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45956.577307754633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45956.577307754633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45956.577307754633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45956.577307754633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45956.577307754633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45956.577307754633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45956.577307754633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45956.577307754633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45956.577307754633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45956.577307754633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45956.577307754633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45956.577307754633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45956.577307754633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45956.577307754633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45956.577307754633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45956.577307754633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45956.577307754633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45956.577307754633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45956.577307754633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45956.577307754633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45956.577307754633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45956.577307754633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45956.577307754633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45956.577307754633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45956.577307754633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45956.577307754633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45956.577307754633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45956.577307754633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45956.577307754633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45956.577307754633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45956.577307754633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45956.577307754633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45956.577307754633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45956.577307754633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45956.577307754633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45956.577307754633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45956.577307754633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45956.577307754633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45956.577307754633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45956.577307754633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45956.577307754633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45956.577307754633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45956.577307754633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45956.577307754633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45956.577307754633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45956.577307754633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45956.577307754633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45956.577307754633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45956.577307754633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45956.577307754633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45956.577307754633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45956.577307754633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45956.577307754633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45956.577307754633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45956.577307754633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45956.577307754633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45956.577307754633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45956.577307754633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45956.577307754633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45956.577307754633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45956.577307754633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45956.577307754633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45956.577307754633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45956.577307754633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45956.577307754633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45956.577307754633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45956.577307754633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45956.577307754633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45956.577307754633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45956.577307754633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45956.577307754633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45956.577307754633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45956.577307754633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45956.577307754633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45956.577307754633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45956.577307754633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45956.577307754633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45956.577307754633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45956.577307754633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45956.577307754633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45956.577307754633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45956.577307754633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45956.577307754633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45956.577307754633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45956.577307754633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45956.577307754633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45956.577307754633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45956.577307754633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45956.577307754633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45956.577307754633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45956.577307754633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45956.577307754633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45956.577307754633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45956.577307754633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45956.577307754633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45956.577307754633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45956.577307754633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45956.577307754633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45956.577307754633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45956.577307754633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45956.577307754633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45956.577307754633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45956.577307754633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45956.577307754633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45956.577307754633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45956.577307754633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45956.577307754633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45956.577307754633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45956.577307754633</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45956.577307754633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45956.577307754633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45956.577307754633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45956.577307754633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45956.577307754633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45956.577307754633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45956.577307754633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45956.577307754633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45956.577307754633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45956.577307754633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45956.577307754633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45956.577307754633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45956.577307754633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45956.577307754633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45956.577307754633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45956.577307754633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45956.577307754633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45956.577307754633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45956.577307754633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45956.577307754633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45956.577307754633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45956.577307754633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45956.577307754633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45956.577307754633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45956.577307754633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45956.577307754633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45956.577307754633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45956.577307754633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45956.577307754633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45956.577307754633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45956.577307754633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45956.577307754633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45956.577307754633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45956.577307754633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45956.577307754633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45956.577307754633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45956.577307754633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45956.577307754633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45956.577307754633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45956.577307754633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45956.577307754633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45956.577307754633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45956.577307754633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45956.577307754633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45956.577307754633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45956.577307754633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45956.577307754633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45956.577307754633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45956.577307754633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45956.577307754633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45956.577307754633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45956.577307754633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45956.577307754633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45956.577307754633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45956.577307754633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45956.577307754633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45956.577307754633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45956.577307754633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45956.577307754633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45956.577307754633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45956.577307754633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45956.577307754633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45956.577307754633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45956.577307754633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45956.577307754633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45956.577307754633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45956.577307754633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45956.577307754633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45956.577307754633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45956.577307754633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45956.577307754633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45956.577307754633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45956.577307754633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45956.577307754633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45956.577307754633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45956.577307754633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45956.577307754633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45956.577307754633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45956.577307754633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45956.577307754633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45956.577307754633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45956.577307754633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45956.577307754633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45956.577307754633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45956.577307754633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45956.577307754633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45956.577307754633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45956.577307754633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45956.577307754633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45956.577307754633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45956.577307754633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45956.577307754633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45956.577307754633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45956.577307754633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45956.577307754633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45956.577307754633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45956.577307754633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45956.577307754633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45956.577307754633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45956.577307754633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45956.577307754633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45956.577307754633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45956.577307754633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45956.577307754633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45956.577307754633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45956.577307754633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45956.577307754633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45956.577307754633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45956.577307754633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45956.577307754633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45956.577307754633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45956.577307754633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45956.577307754633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45956.577307754633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45956.577307754633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45956.577307754633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45956.577307754633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45956.577307754633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45956.577307754633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45956.577307754633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45956.577307754633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45956.577307754633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45956.577307754633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45956.577307754633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45956.577307754633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45956.577307754633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45956.577307754633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45956.577307754633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45956.577307754633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45956.577307754633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45956.577307754633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45956.577307754633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45956.577307754633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45956.577307754633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45956.577307754633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45956.577307754633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45956.577307754633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45956.577307754633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45956.577307754633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45956.577307754633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45956.577307754633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45956.577307754633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45956.577307754633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45956.577307754633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45956.577307754633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45956.577307754633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45956.577307754633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45956.577307754633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45956.577307754633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45956.577307754633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45956.577307754633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45956.577307754633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45956.577307754633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45956.577307754633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45956.577307754633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45956.577307754633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45956.577307754633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45956.577307754633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45956.577307754633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45956.577307754633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45956.577307754633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45956.577307754633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45956.577307754633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45956.577307754633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45956.577307754633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45956.577307754633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45956.577307754633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45956.577307754633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45956.577307754633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45956.577307754633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45956.577307754633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45956.577307754633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45956.577307754633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45956.577307754633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45956.577307754633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45956.577307754633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45956.577307754633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45956.577307754633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45956.577307754633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45956.577307754633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45956.577307754633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45956.577307754633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45956.577307754633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45956.577307754633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45956.577307754633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45956.577307754633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45956.577307754633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45956.577307754633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45956.577307754633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45956.577307754633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45956.577307754633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45956.577307754633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45956.577307754633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45956.577307754633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45956.577307754633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45956.577307754633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45956.577307754633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45956.577307754633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45956.577307754633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45956.577307754633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45956.577307754633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45956.577307754633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45956.577307754633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45956.577307754633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45956.577307754633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45956.577307754633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45956.577307754633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45956.577307754633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45956.577307754633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45956.577307754633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45956.577307754633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45956.577307754633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45956.577307754633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45956.577307754633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45956.577307754633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45956.577307754633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45956.577307754633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45956.577307754633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45956.577307754633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45956.577307754633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45956.577307754633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45956.577307754633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45956.577307754633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45956.577307754633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45956.577307754633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45956.577307754633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45956.577307754633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45956.577307754633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45956.577307754633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45956.577307754633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45956.577307754633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45956.577307754633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45956.577307754633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45956.577307754633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45956.577307754633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45956.577307754633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45956.577307754633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45956.577307754633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45956.577307754633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45956.577307754633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45956.577307754633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45956.577307754633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45956.577307754633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45956.577307754633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45956.577307754633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45956.577307754633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45956.577307754633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45956.577307754633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45956.577307754633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45956.577307754633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45956.577307754633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45956.577307754633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45956.577307754633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45956.577307754633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45956.577307754633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45956.577307754633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45956.577307754633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45956.577307754633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45956.577307754633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45956.577307754633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45956.577307754633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45956.577307754633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45956.577307754633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45956.577307754633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45956.577307754633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45956.577307754633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45956.577307754633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45956.577307754633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45956.577307754633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45956.577307754633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45956.577307754633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45956.577307754633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45956.577307754633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45956.577307754633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45956.577307754633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45956.577307754633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45956.577307754633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45956.577307754633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45956.577307754633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45956.577307754633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45956.577307754633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45956.577307754633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45956.577307754633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45956.577307754633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45956.577307754633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45956.577307754633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45956.577307754633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45956.577307754633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45956.577307754633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45956.577307754633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45956.577307754633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45956.577307754633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45956.577307754633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45956.577307754633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45956.577307754633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45956.577307754633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45956.577307754633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45956.577307754633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45956.577307754633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45956.577307754633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45956.577307754633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45956.577307754633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45956.577307754633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45956.577307754633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45956.577307754633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45956.577307754633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45956.577307754633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45956.577307754633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45956.577307754633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45956.577307754633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45956.577307754633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45956.577307754633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45956.577307754633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45956.577307754633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45956.577307754633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45956.577307754633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45956.577307754633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45956.577307754633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45956.577307754633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45956.577307754633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45956.577307754633</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0.47289803240710171</v>
      </c>
      <c r="H2" s="107">
        <v>45956.092986111114</v>
      </c>
      <c r="I2" s="103" t="str">
        <f>IFERROR(VLOOKUP(D2,DB!A:F,6,0),"")</f>
        <v>Generator-SG</v>
      </c>
      <c r="J2" s="102" t="str">
        <f>IFERROR(VLOOKUP(D2,DB!A:G,7,0),"")</f>
        <v>Vandalized</v>
      </c>
      <c r="K2" s="108" t="s">
        <v>39106</v>
      </c>
      <c r="L2" s="109" t="str">
        <f>IFERROR(VLOOKUP(D2,DB!A:I,9,0),"")</f>
        <v>Latis</v>
      </c>
    </row>
    <row r="3" spans="1:16383" ht="31.5" customHeight="1">
      <c r="A3" s="104"/>
      <c r="B3" s="103" t="str">
        <f>IFERROR(VLOOKUP(D3,DB!A:K,11,0),"")</f>
        <v/>
      </c>
      <c r="C3" s="105"/>
      <c r="D3" s="103"/>
      <c r="E3" s="106"/>
      <c r="F3" s="107"/>
      <c r="G3" s="77">
        <f ca="1">IFERROR(NOW()-F3,"-")</f>
        <v>45956.577307754633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45956.577307754633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45956.577307754633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45956.577307754633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45956.577307754633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45956.577307754633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45956.577307754633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45956.577307754633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45956.577307754633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45956.577307754633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45956.577307754633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45956.577307754633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45956.577307754633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45956.577307754633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45956.577307754633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45956.577307754633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45956.577307754633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45956.577307754633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45956.577307754633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45956.577307754633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45956.577307754633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45956.577307754633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45956.577307754633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45956.577307754633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45956.577307754633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45956.577307754633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45956.577307754633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45956.577307754633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45956.577307754633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45956.577307754633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45956.577307754633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45956.577307754633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45956.577307754633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45956.577307754633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45956.577307754633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45956.577307754633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45956.577307754633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45956.577307754633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45956.577307754633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45956.577307754633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45956.577307754633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45956.577307754633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45956.577307754633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45956.577307754633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45956.577307754633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45956.577307754633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45956.577307754633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45956.577307754633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45956.577307754633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45956.577307754633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45956.577307754633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45956.577307754633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45956.577307754633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45956.577307754633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45956.577307754633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45956.577307754633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45956.577307754633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45956.577307754633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45956.577307754633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45956.577307754633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45956.577307754633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45956.577307754633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45956.577307754633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45956.577307754633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45956.577307754633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45956.577307754633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45956.577307754633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45956.577307754633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45956.577307754633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45956.577307754633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45956.577307754633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45956.577307754633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45956.577307754633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45956.577307754633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45956.577307754633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45956.577307754633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45956.577307754633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45956.577307754633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45956.577307754633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45956.577307754633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45956.577307754633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45956.577307754633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45956.577307754633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45956.577307754633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45956.577307754633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45956.577307754633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45956.577307754633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45956.577307754633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45956.577307754633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45956.577307754633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45956.577307754633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45956.577307754633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45956.577307754633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45956.577307754633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45956.577307754633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45956.577307754633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45956.577307754633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45956.577307754633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45956.577307754633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45956.577307754633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45956.577307754633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45956.577307754633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45956.577307754633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45956.577307754633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45956.577307754633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45956.577307754633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45956.577307754633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45956.577307754633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45956.577307754633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45956.577307754633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45956.577307754633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45956.577307754633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45956.577307754633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45956.577307754633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45956.577307754633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45956.577307754633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45956.577307754633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45956.577307754633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45956.577307754633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45956.577307754633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45956.577307754633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45956.577307754633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45956.577307754633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45956.577307754633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45956.577307754633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45956.577307754633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45956.577307754633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45956.577307754633</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2025-10-26T10:52:03Z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